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Stavební úpravy v odborných učebnách\"/>
    </mc:Choice>
  </mc:AlternateContent>
  <bookViews>
    <workbookView xWindow="0" yWindow="0" windowWidth="28800" windowHeight="11580" activeTab="1"/>
  </bookViews>
  <sheets>
    <sheet name="Rekapitulace stavby" sheetId="1" r:id="rId1"/>
    <sheet name="01 - 1. PP" sheetId="2" r:id="rId2"/>
    <sheet name="02 - 2. NP" sheetId="3" r:id="rId3"/>
    <sheet name="03 - 3. NP" sheetId="4" r:id="rId4"/>
    <sheet name="04 - 4. NP" sheetId="5" r:id="rId5"/>
    <sheet name="05 - Elektroinstalace" sheetId="6" r:id="rId6"/>
    <sheet name="06 - Vedlejší rozpočtové ..." sheetId="7" r:id="rId7"/>
  </sheets>
  <definedNames>
    <definedName name="_xlnm._FilterDatabase" localSheetId="1" hidden="1">'01 - 1. PP'!$C$132:$K$312</definedName>
    <definedName name="_xlnm._FilterDatabase" localSheetId="2" hidden="1">'02 - 2. NP'!$C$135:$K$348</definedName>
    <definedName name="_xlnm._FilterDatabase" localSheetId="3" hidden="1">'03 - 3. NP'!$C$131:$K$286</definedName>
    <definedName name="_xlnm._FilterDatabase" localSheetId="4" hidden="1">'04 - 4. NP'!$C$137:$K$400</definedName>
    <definedName name="_xlnm._FilterDatabase" localSheetId="5" hidden="1">'05 - Elektroinstalace'!$C$123:$K$348</definedName>
    <definedName name="_xlnm._FilterDatabase" localSheetId="6" hidden="1">'06 - Vedlejší rozpočtové ...'!$C$120:$K$136</definedName>
    <definedName name="_xlnm.Print_Titles" localSheetId="1">'01 - 1. PP'!$132:$132</definedName>
    <definedName name="_xlnm.Print_Titles" localSheetId="2">'02 - 2. NP'!$135:$135</definedName>
    <definedName name="_xlnm.Print_Titles" localSheetId="3">'03 - 3. NP'!$131:$131</definedName>
    <definedName name="_xlnm.Print_Titles" localSheetId="4">'04 - 4. NP'!$137:$137</definedName>
    <definedName name="_xlnm.Print_Titles" localSheetId="5">'05 - Elektroinstalace'!$123:$123</definedName>
    <definedName name="_xlnm.Print_Titles" localSheetId="6">'06 - Vedlejší rozpočtové ...'!$120:$120</definedName>
    <definedName name="_xlnm.Print_Titles" localSheetId="0">'Rekapitulace stavby'!$92:$92</definedName>
    <definedName name="_xlnm.Print_Area" localSheetId="1">'01 - 1. PP'!$C$4:$J$76,'01 - 1. PP'!$C$120:$K$312</definedName>
    <definedName name="_xlnm.Print_Area" localSheetId="2">'02 - 2. NP'!$C$4:$J$76,'02 - 2. NP'!$C$123:$K$348</definedName>
    <definedName name="_xlnm.Print_Area" localSheetId="3">'03 - 3. NP'!$C$4:$J$76,'03 - 3. NP'!$C$119:$K$286</definedName>
    <definedName name="_xlnm.Print_Area" localSheetId="4">'04 - 4. NP'!$C$4:$J$76,'04 - 4. NP'!$C$125:$K$400</definedName>
    <definedName name="_xlnm.Print_Area" localSheetId="5">'05 - Elektroinstalace'!$C$4:$J$76,'05 - Elektroinstalace'!$C$111:$K$348</definedName>
    <definedName name="_xlnm.Print_Area" localSheetId="6">'06 - Vedlejší rozpočtové ...'!$C$4:$J$76,'06 - Vedlejší rozpočtové ...'!$C$108:$K$136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35" i="7"/>
  <c r="BH135" i="7"/>
  <c r="BG135" i="7"/>
  <c r="BF135" i="7"/>
  <c r="T135" i="7"/>
  <c r="T134" i="7"/>
  <c r="R135" i="7"/>
  <c r="R134" i="7"/>
  <c r="P135" i="7"/>
  <c r="P134" i="7" s="1"/>
  <c r="BI132" i="7"/>
  <c r="BH132" i="7"/>
  <c r="BG132" i="7"/>
  <c r="BF132" i="7"/>
  <c r="T132" i="7"/>
  <c r="T131" i="7"/>
  <c r="R132" i="7"/>
  <c r="R131" i="7" s="1"/>
  <c r="P132" i="7"/>
  <c r="P131" i="7" s="1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T123" i="7" s="1"/>
  <c r="R124" i="7"/>
  <c r="R123" i="7" s="1"/>
  <c r="P124" i="7"/>
  <c r="P123" i="7" s="1"/>
  <c r="F117" i="7"/>
  <c r="F115" i="7"/>
  <c r="E113" i="7"/>
  <c r="F91" i="7"/>
  <c r="F89" i="7"/>
  <c r="E87" i="7"/>
  <c r="J24" i="7"/>
  <c r="E24" i="7"/>
  <c r="J118" i="7"/>
  <c r="J23" i="7"/>
  <c r="J21" i="7"/>
  <c r="E21" i="7"/>
  <c r="J91" i="7"/>
  <c r="J20" i="7"/>
  <c r="J18" i="7"/>
  <c r="E18" i="7"/>
  <c r="F118" i="7"/>
  <c r="J17" i="7"/>
  <c r="J12" i="7"/>
  <c r="J115" i="7" s="1"/>
  <c r="E7" i="7"/>
  <c r="E111" i="7" s="1"/>
  <c r="J37" i="6"/>
  <c r="J36" i="6"/>
  <c r="AY99" i="1"/>
  <c r="J35" i="6"/>
  <c r="AX99" i="1" s="1"/>
  <c r="BI348" i="6"/>
  <c r="BH348" i="6"/>
  <c r="BG348" i="6"/>
  <c r="BF348" i="6"/>
  <c r="T348" i="6"/>
  <c r="R348" i="6"/>
  <c r="P348" i="6"/>
  <c r="BI347" i="6"/>
  <c r="BH347" i="6"/>
  <c r="BG347" i="6"/>
  <c r="BF347" i="6"/>
  <c r="T347" i="6"/>
  <c r="R347" i="6"/>
  <c r="P347" i="6"/>
  <c r="BI346" i="6"/>
  <c r="BH346" i="6"/>
  <c r="BG346" i="6"/>
  <c r="BF346" i="6"/>
  <c r="T346" i="6"/>
  <c r="R346" i="6"/>
  <c r="P346" i="6"/>
  <c r="BI345" i="6"/>
  <c r="BH345" i="6"/>
  <c r="BG345" i="6"/>
  <c r="BF345" i="6"/>
  <c r="T345" i="6"/>
  <c r="R345" i="6"/>
  <c r="P345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9" i="6"/>
  <c r="BH339" i="6"/>
  <c r="BG339" i="6"/>
  <c r="BF339" i="6"/>
  <c r="T339" i="6"/>
  <c r="R339" i="6"/>
  <c r="P339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5" i="6"/>
  <c r="BH335" i="6"/>
  <c r="BG335" i="6"/>
  <c r="BF335" i="6"/>
  <c r="T335" i="6"/>
  <c r="R335" i="6"/>
  <c r="P335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2" i="6"/>
  <c r="BH332" i="6"/>
  <c r="BG332" i="6"/>
  <c r="BF332" i="6"/>
  <c r="T332" i="6"/>
  <c r="R332" i="6"/>
  <c r="P332" i="6"/>
  <c r="BI331" i="6"/>
  <c r="BH331" i="6"/>
  <c r="BG331" i="6"/>
  <c r="BF331" i="6"/>
  <c r="T331" i="6"/>
  <c r="R331" i="6"/>
  <c r="P331" i="6"/>
  <c r="BI330" i="6"/>
  <c r="BH330" i="6"/>
  <c r="BG330" i="6"/>
  <c r="BF330" i="6"/>
  <c r="T330" i="6"/>
  <c r="R330" i="6"/>
  <c r="P330" i="6"/>
  <c r="BI329" i="6"/>
  <c r="BH329" i="6"/>
  <c r="BG329" i="6"/>
  <c r="BF329" i="6"/>
  <c r="T329" i="6"/>
  <c r="R329" i="6"/>
  <c r="P329" i="6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6" i="6"/>
  <c r="BH326" i="6"/>
  <c r="BG326" i="6"/>
  <c r="BF326" i="6"/>
  <c r="T326" i="6"/>
  <c r="R326" i="6"/>
  <c r="P326" i="6"/>
  <c r="BI325" i="6"/>
  <c r="BH325" i="6"/>
  <c r="BG325" i="6"/>
  <c r="BF325" i="6"/>
  <c r="T325" i="6"/>
  <c r="R325" i="6"/>
  <c r="P325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5" i="6"/>
  <c r="BH315" i="6"/>
  <c r="BG315" i="6"/>
  <c r="BF315" i="6"/>
  <c r="T315" i="6"/>
  <c r="R315" i="6"/>
  <c r="P315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F120" i="6"/>
  <c r="F118" i="6"/>
  <c r="E116" i="6"/>
  <c r="F91" i="6"/>
  <c r="F89" i="6"/>
  <c r="E87" i="6"/>
  <c r="J24" i="6"/>
  <c r="E24" i="6"/>
  <c r="J121" i="6" s="1"/>
  <c r="J23" i="6"/>
  <c r="J21" i="6"/>
  <c r="E21" i="6"/>
  <c r="J120" i="6"/>
  <c r="J20" i="6"/>
  <c r="J18" i="6"/>
  <c r="E18" i="6"/>
  <c r="F92" i="6" s="1"/>
  <c r="J17" i="6"/>
  <c r="J12" i="6"/>
  <c r="J118" i="6" s="1"/>
  <c r="E7" i="6"/>
  <c r="E85" i="6" s="1"/>
  <c r="J37" i="5"/>
  <c r="J36" i="5"/>
  <c r="AY98" i="1"/>
  <c r="J35" i="5"/>
  <c r="AX98" i="1" s="1"/>
  <c r="BI399" i="5"/>
  <c r="BH399" i="5"/>
  <c r="BG399" i="5"/>
  <c r="BF399" i="5"/>
  <c r="T399" i="5"/>
  <c r="T398" i="5"/>
  <c r="R399" i="5"/>
  <c r="R398" i="5" s="1"/>
  <c r="P399" i="5"/>
  <c r="P398" i="5"/>
  <c r="BI396" i="5"/>
  <c r="BH396" i="5"/>
  <c r="BG396" i="5"/>
  <c r="BF396" i="5"/>
  <c r="T396" i="5"/>
  <c r="R396" i="5"/>
  <c r="P396" i="5"/>
  <c r="BI395" i="5"/>
  <c r="BH395" i="5"/>
  <c r="BG395" i="5"/>
  <c r="BF395" i="5"/>
  <c r="T395" i="5"/>
  <c r="R395" i="5"/>
  <c r="P395" i="5"/>
  <c r="BI388" i="5"/>
  <c r="BH388" i="5"/>
  <c r="BG388" i="5"/>
  <c r="BF388" i="5"/>
  <c r="T388" i="5"/>
  <c r="R388" i="5"/>
  <c r="P388" i="5"/>
  <c r="BI382" i="5"/>
  <c r="BH382" i="5"/>
  <c r="BG382" i="5"/>
  <c r="BF382" i="5"/>
  <c r="T382" i="5"/>
  <c r="R382" i="5"/>
  <c r="P382" i="5"/>
  <c r="BI371" i="5"/>
  <c r="BH371" i="5"/>
  <c r="BG371" i="5"/>
  <c r="BF371" i="5"/>
  <c r="T371" i="5"/>
  <c r="R371" i="5"/>
  <c r="P371" i="5"/>
  <c r="BI370" i="5"/>
  <c r="BH370" i="5"/>
  <c r="BG370" i="5"/>
  <c r="BF370" i="5"/>
  <c r="T370" i="5"/>
  <c r="R370" i="5"/>
  <c r="P370" i="5"/>
  <c r="BI363" i="5"/>
  <c r="BH363" i="5"/>
  <c r="BG363" i="5"/>
  <c r="BF363" i="5"/>
  <c r="T363" i="5"/>
  <c r="R363" i="5"/>
  <c r="P363" i="5"/>
  <c r="BI361" i="5"/>
  <c r="BH361" i="5"/>
  <c r="BG361" i="5"/>
  <c r="BF361" i="5"/>
  <c r="T361" i="5"/>
  <c r="R361" i="5"/>
  <c r="P361" i="5"/>
  <c r="BI356" i="5"/>
  <c r="BH356" i="5"/>
  <c r="BG356" i="5"/>
  <c r="BF356" i="5"/>
  <c r="T356" i="5"/>
  <c r="R356" i="5"/>
  <c r="P356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5" i="5"/>
  <c r="BH335" i="5"/>
  <c r="BG335" i="5"/>
  <c r="BF335" i="5"/>
  <c r="T335" i="5"/>
  <c r="R335" i="5"/>
  <c r="P335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6" i="5"/>
  <c r="BH306" i="5"/>
  <c r="BG306" i="5"/>
  <c r="BF306" i="5"/>
  <c r="T306" i="5"/>
  <c r="R306" i="5"/>
  <c r="P306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5" i="5"/>
  <c r="BH265" i="5"/>
  <c r="BG265" i="5"/>
  <c r="BF265" i="5"/>
  <c r="T265" i="5"/>
  <c r="R265" i="5"/>
  <c r="P265" i="5"/>
  <c r="BI260" i="5"/>
  <c r="BH260" i="5"/>
  <c r="BG260" i="5"/>
  <c r="BF260" i="5"/>
  <c r="T260" i="5"/>
  <c r="T259" i="5" s="1"/>
  <c r="R260" i="5"/>
  <c r="R259" i="5" s="1"/>
  <c r="P260" i="5"/>
  <c r="P259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0" i="5"/>
  <c r="BH220" i="5"/>
  <c r="BG220" i="5"/>
  <c r="BF220" i="5"/>
  <c r="T220" i="5"/>
  <c r="T219" i="5"/>
  <c r="R220" i="5"/>
  <c r="R219" i="5"/>
  <c r="P220" i="5"/>
  <c r="P219" i="5" s="1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T202" i="5" s="1"/>
  <c r="R203" i="5"/>
  <c r="R202" i="5" s="1"/>
  <c r="P203" i="5"/>
  <c r="P202" i="5"/>
  <c r="BI199" i="5"/>
  <c r="BH199" i="5"/>
  <c r="BG199" i="5"/>
  <c r="BF199" i="5"/>
  <c r="T199" i="5"/>
  <c r="T198" i="5" s="1"/>
  <c r="R199" i="5"/>
  <c r="R198" i="5"/>
  <c r="P199" i="5"/>
  <c r="P198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2" i="5"/>
  <c r="BH162" i="5"/>
  <c r="BG162" i="5"/>
  <c r="BF162" i="5"/>
  <c r="T162" i="5"/>
  <c r="R162" i="5"/>
  <c r="P162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F134" i="5"/>
  <c r="F132" i="5"/>
  <c r="E130" i="5"/>
  <c r="F91" i="5"/>
  <c r="F89" i="5"/>
  <c r="E87" i="5"/>
  <c r="J24" i="5"/>
  <c r="E24" i="5"/>
  <c r="J135" i="5"/>
  <c r="J23" i="5"/>
  <c r="J21" i="5"/>
  <c r="E21" i="5"/>
  <c r="J91" i="5" s="1"/>
  <c r="J20" i="5"/>
  <c r="J18" i="5"/>
  <c r="E18" i="5"/>
  <c r="F92" i="5"/>
  <c r="J17" i="5"/>
  <c r="J12" i="5"/>
  <c r="J132" i="5"/>
  <c r="E7" i="5"/>
  <c r="E85" i="5"/>
  <c r="J37" i="4"/>
  <c r="J36" i="4"/>
  <c r="AY97" i="1"/>
  <c r="J35" i="4"/>
  <c r="AX97" i="1"/>
  <c r="BI285" i="4"/>
  <c r="BH285" i="4"/>
  <c r="BG285" i="4"/>
  <c r="BF285" i="4"/>
  <c r="T285" i="4"/>
  <c r="T284" i="4"/>
  <c r="R285" i="4"/>
  <c r="R284" i="4"/>
  <c r="P285" i="4"/>
  <c r="P284" i="4" s="1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75" i="4"/>
  <c r="BH275" i="4"/>
  <c r="BG275" i="4"/>
  <c r="BF275" i="4"/>
  <c r="T275" i="4"/>
  <c r="R275" i="4"/>
  <c r="P275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08" i="4"/>
  <c r="BH208" i="4"/>
  <c r="BG208" i="4"/>
  <c r="BF208" i="4"/>
  <c r="T208" i="4"/>
  <c r="T207" i="4"/>
  <c r="R208" i="4"/>
  <c r="R207" i="4"/>
  <c r="P208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T177" i="4" s="1"/>
  <c r="R178" i="4"/>
  <c r="R177" i="4" s="1"/>
  <c r="P178" i="4"/>
  <c r="P177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35" i="4"/>
  <c r="BH135" i="4"/>
  <c r="BG135" i="4"/>
  <c r="BF135" i="4"/>
  <c r="T135" i="4"/>
  <c r="R135" i="4"/>
  <c r="P135" i="4"/>
  <c r="F128" i="4"/>
  <c r="F126" i="4"/>
  <c r="E124" i="4"/>
  <c r="F91" i="4"/>
  <c r="F89" i="4"/>
  <c r="E87" i="4"/>
  <c r="J24" i="4"/>
  <c r="E24" i="4"/>
  <c r="J129" i="4" s="1"/>
  <c r="J23" i="4"/>
  <c r="J21" i="4"/>
  <c r="E21" i="4"/>
  <c r="J128" i="4" s="1"/>
  <c r="J20" i="4"/>
  <c r="J18" i="4"/>
  <c r="E18" i="4"/>
  <c r="F129" i="4" s="1"/>
  <c r="J17" i="4"/>
  <c r="J12" i="4"/>
  <c r="J89" i="4" s="1"/>
  <c r="E7" i="4"/>
  <c r="E122" i="4"/>
  <c r="J37" i="3"/>
  <c r="J36" i="3"/>
  <c r="AY96" i="1"/>
  <c r="J35" i="3"/>
  <c r="AX96" i="1"/>
  <c r="BI347" i="3"/>
  <c r="BH347" i="3"/>
  <c r="BG347" i="3"/>
  <c r="BF347" i="3"/>
  <c r="T347" i="3"/>
  <c r="T346" i="3" s="1"/>
  <c r="R347" i="3"/>
  <c r="R346" i="3"/>
  <c r="P347" i="3"/>
  <c r="P346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37" i="3"/>
  <c r="BH337" i="3"/>
  <c r="BG337" i="3"/>
  <c r="BF337" i="3"/>
  <c r="T337" i="3"/>
  <c r="R337" i="3"/>
  <c r="P337" i="3"/>
  <c r="BI332" i="3"/>
  <c r="BH332" i="3"/>
  <c r="BG332" i="3"/>
  <c r="BF332" i="3"/>
  <c r="T332" i="3"/>
  <c r="R332" i="3"/>
  <c r="P332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T259" i="3" s="1"/>
  <c r="R260" i="3"/>
  <c r="R259" i="3" s="1"/>
  <c r="P260" i="3"/>
  <c r="P259" i="3" s="1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T179" i="3"/>
  <c r="R180" i="3"/>
  <c r="R179" i="3"/>
  <c r="P180" i="3"/>
  <c r="P179" i="3" s="1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39" i="3"/>
  <c r="BH139" i="3"/>
  <c r="BG139" i="3"/>
  <c r="BF139" i="3"/>
  <c r="T139" i="3"/>
  <c r="T138" i="3" s="1"/>
  <c r="R139" i="3"/>
  <c r="R138" i="3"/>
  <c r="P139" i="3"/>
  <c r="P138" i="3" s="1"/>
  <c r="F132" i="3"/>
  <c r="F130" i="3"/>
  <c r="E128" i="3"/>
  <c r="F91" i="3"/>
  <c r="F89" i="3"/>
  <c r="E87" i="3"/>
  <c r="J24" i="3"/>
  <c r="E24" i="3"/>
  <c r="J92" i="3"/>
  <c r="J23" i="3"/>
  <c r="J21" i="3"/>
  <c r="E21" i="3"/>
  <c r="J132" i="3" s="1"/>
  <c r="J20" i="3"/>
  <c r="J18" i="3"/>
  <c r="E18" i="3"/>
  <c r="F92" i="3"/>
  <c r="J17" i="3"/>
  <c r="J12" i="3"/>
  <c r="J130" i="3"/>
  <c r="E7" i="3"/>
  <c r="E126" i="3"/>
  <c r="J37" i="2"/>
  <c r="J36" i="2"/>
  <c r="AY95" i="1"/>
  <c r="J35" i="2"/>
  <c r="AX95" i="1" s="1"/>
  <c r="BI311" i="2"/>
  <c r="BH311" i="2"/>
  <c r="BG311" i="2"/>
  <c r="BF311" i="2"/>
  <c r="T311" i="2"/>
  <c r="T310" i="2"/>
  <c r="R311" i="2"/>
  <c r="R310" i="2" s="1"/>
  <c r="P311" i="2"/>
  <c r="P310" i="2" s="1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T283" i="2"/>
  <c r="R284" i="2"/>
  <c r="R283" i="2"/>
  <c r="P284" i="2"/>
  <c r="P283" i="2" s="1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T185" i="2" s="1"/>
  <c r="R186" i="2"/>
  <c r="R185" i="2"/>
  <c r="P186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P140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T140" i="2" s="1"/>
  <c r="R141" i="2"/>
  <c r="R140" i="2" s="1"/>
  <c r="P141" i="2"/>
  <c r="BI136" i="2"/>
  <c r="BH136" i="2"/>
  <c r="BG136" i="2"/>
  <c r="BF136" i="2"/>
  <c r="T136" i="2"/>
  <c r="T135" i="2"/>
  <c r="R136" i="2"/>
  <c r="R135" i="2" s="1"/>
  <c r="P136" i="2"/>
  <c r="P135" i="2"/>
  <c r="F129" i="2"/>
  <c r="F127" i="2"/>
  <c r="E125" i="2"/>
  <c r="F91" i="2"/>
  <c r="F89" i="2"/>
  <c r="E87" i="2"/>
  <c r="J24" i="2"/>
  <c r="E24" i="2"/>
  <c r="J130" i="2" s="1"/>
  <c r="J23" i="2"/>
  <c r="J21" i="2"/>
  <c r="E21" i="2"/>
  <c r="J129" i="2"/>
  <c r="J20" i="2"/>
  <c r="J18" i="2"/>
  <c r="E18" i="2"/>
  <c r="F130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281" i="2"/>
  <c r="J244" i="2"/>
  <c r="BK278" i="2"/>
  <c r="BK198" i="2"/>
  <c r="J143" i="2"/>
  <c r="J250" i="2"/>
  <c r="J218" i="2"/>
  <c r="BK149" i="2"/>
  <c r="BK218" i="2"/>
  <c r="J265" i="2"/>
  <c r="BK233" i="2"/>
  <c r="J200" i="2"/>
  <c r="BK343" i="3"/>
  <c r="J307" i="3"/>
  <c r="BK279" i="3"/>
  <c r="BK257" i="3"/>
  <c r="BK222" i="3"/>
  <c r="BK235" i="3"/>
  <c r="J286" i="3"/>
  <c r="BK249" i="3"/>
  <c r="BK233" i="3"/>
  <c r="J201" i="3"/>
  <c r="BK188" i="3"/>
  <c r="J253" i="3"/>
  <c r="J180" i="3"/>
  <c r="BK307" i="3"/>
  <c r="BK226" i="3"/>
  <c r="J277" i="3"/>
  <c r="J162" i="3"/>
  <c r="BK158" i="3"/>
  <c r="BK262" i="4"/>
  <c r="BK178" i="4"/>
  <c r="J145" i="4"/>
  <c r="J213" i="4"/>
  <c r="BK233" i="4"/>
  <c r="J275" i="4"/>
  <c r="BK208" i="4"/>
  <c r="BK227" i="4"/>
  <c r="J163" i="4"/>
  <c r="F34" i="4"/>
  <c r="J220" i="5"/>
  <c r="J330" i="5"/>
  <c r="J326" i="5"/>
  <c r="BK251" i="5"/>
  <c r="BK211" i="5"/>
  <c r="J209" i="5"/>
  <c r="BK203" i="5"/>
  <c r="J321" i="6"/>
  <c r="J286" i="6"/>
  <c r="BK241" i="6"/>
  <c r="BK312" i="6"/>
  <c r="BK285" i="6"/>
  <c r="BK248" i="6"/>
  <c r="J205" i="6"/>
  <c r="J185" i="6"/>
  <c r="BK148" i="6"/>
  <c r="J131" i="6"/>
  <c r="BK326" i="6"/>
  <c r="J304" i="6"/>
  <c r="J285" i="6"/>
  <c r="BK268" i="6"/>
  <c r="J254" i="6"/>
  <c r="BK244" i="6"/>
  <c r="J237" i="6"/>
  <c r="J190" i="6"/>
  <c r="BK149" i="6"/>
  <c r="BK128" i="6"/>
  <c r="J337" i="6"/>
  <c r="BK306" i="6"/>
  <c r="BK286" i="6"/>
  <c r="J256" i="6"/>
  <c r="J215" i="6"/>
  <c r="J201" i="6"/>
  <c r="J183" i="6"/>
  <c r="BK168" i="6"/>
  <c r="J156" i="6"/>
  <c r="J134" i="6"/>
  <c r="BK335" i="6"/>
  <c r="BK298" i="6"/>
  <c r="BK278" i="6"/>
  <c r="J261" i="6"/>
  <c r="J234" i="6"/>
  <c r="BK215" i="6"/>
  <c r="BK179" i="6"/>
  <c r="BK161" i="6"/>
  <c r="J139" i="6"/>
  <c r="BK330" i="6"/>
  <c r="BK311" i="6"/>
  <c r="J291" i="6"/>
  <c r="J242" i="6"/>
  <c r="J214" i="6"/>
  <c r="BK186" i="6"/>
  <c r="J144" i="6"/>
  <c r="BK331" i="6"/>
  <c r="BK301" i="6"/>
  <c r="BK233" i="6"/>
  <c r="BK210" i="6"/>
  <c r="J289" i="2"/>
  <c r="BK209" i="2"/>
  <c r="J205" i="2"/>
  <c r="J198" i="2"/>
  <c r="BK194" i="2"/>
  <c r="BK192" i="2"/>
  <c r="J161" i="2"/>
  <c r="BK273" i="2"/>
  <c r="J183" i="2"/>
  <c r="J273" i="2"/>
  <c r="J225" i="2"/>
  <c r="BK284" i="2"/>
  <c r="J241" i="2"/>
  <c r="J230" i="2"/>
  <c r="BK186" i="2"/>
  <c r="J308" i="2"/>
  <c r="BK248" i="2"/>
  <c r="BK236" i="2"/>
  <c r="J196" i="2"/>
  <c r="J296" i="2"/>
  <c r="J222" i="2"/>
  <c r="BK303" i="2"/>
  <c r="BK244" i="2"/>
  <c r="J216" i="2"/>
  <c r="J190" i="2"/>
  <c r="J149" i="2"/>
  <c r="J322" i="3"/>
  <c r="BK322" i="3"/>
  <c r="BK296" i="3"/>
  <c r="J272" i="3"/>
  <c r="J260" i="3"/>
  <c r="BK229" i="3"/>
  <c r="J169" i="3"/>
  <c r="BK332" i="3"/>
  <c r="BK219" i="3"/>
  <c r="J173" i="3"/>
  <c r="J317" i="3"/>
  <c r="BK292" i="3"/>
  <c r="J265" i="3"/>
  <c r="BK253" i="3"/>
  <c r="J235" i="3"/>
  <c r="J210" i="3"/>
  <c r="BK191" i="3"/>
  <c r="BK177" i="3"/>
  <c r="BK312" i="3"/>
  <c r="J249" i="3"/>
  <c r="J337" i="3"/>
  <c r="BK302" i="3"/>
  <c r="BK241" i="3"/>
  <c r="BK199" i="3"/>
  <c r="BK171" i="3"/>
  <c r="J281" i="4"/>
  <c r="J242" i="4"/>
  <c r="J226" i="4"/>
  <c r="J175" i="4"/>
  <c r="BK150" i="4"/>
  <c r="J235" i="4"/>
  <c r="BK193" i="4"/>
  <c r="BK222" i="4"/>
  <c r="J159" i="4"/>
  <c r="BK251" i="4"/>
  <c r="BK218" i="4"/>
  <c r="J254" i="4"/>
  <c r="J216" i="4"/>
  <c r="BK175" i="4"/>
  <c r="J169" i="4"/>
  <c r="BK228" i="4"/>
  <c r="BK182" i="4"/>
  <c r="J395" i="5"/>
  <c r="J350" i="5"/>
  <c r="BK316" i="5"/>
  <c r="J291" i="5"/>
  <c r="BK276" i="5"/>
  <c r="J256" i="5"/>
  <c r="J230" i="5"/>
  <c r="BK220" i="5"/>
  <c r="BK188" i="5"/>
  <c r="BK395" i="5"/>
  <c r="J356" i="5"/>
  <c r="BK321" i="5"/>
  <c r="J278" i="5"/>
  <c r="J253" i="5"/>
  <c r="BK213" i="5"/>
  <c r="BK175" i="5"/>
  <c r="J335" i="5"/>
  <c r="BK286" i="5"/>
  <c r="BK229" i="5"/>
  <c r="J190" i="5"/>
  <c r="J321" i="5"/>
  <c r="J279" i="5"/>
  <c r="J168" i="5"/>
  <c r="J297" i="5"/>
  <c r="BK324" i="5"/>
  <c r="BK312" i="5"/>
  <c r="J271" i="5"/>
  <c r="J213" i="5"/>
  <c r="J175" i="5"/>
  <c r="J249" i="5"/>
  <c r="J211" i="5"/>
  <c r="J177" i="5"/>
  <c r="J328" i="6"/>
  <c r="BK313" i="6"/>
  <c r="BK281" i="6"/>
  <c r="J238" i="6"/>
  <c r="J311" i="6"/>
  <c r="BK287" i="6"/>
  <c r="BK243" i="6"/>
  <c r="BK216" i="6"/>
  <c r="J197" i="6"/>
  <c r="BK183" i="6"/>
  <c r="J158" i="6"/>
  <c r="BK136" i="6"/>
  <c r="J334" i="6"/>
  <c r="BK318" i="6"/>
  <c r="J312" i="6"/>
  <c r="BK297" i="6"/>
  <c r="BK277" i="6"/>
  <c r="BK266" i="6"/>
  <c r="BK255" i="6"/>
  <c r="BK250" i="6"/>
  <c r="J248" i="6"/>
  <c r="J240" i="6"/>
  <c r="BK226" i="6"/>
  <c r="BK211" i="6"/>
  <c r="BK195" i="6"/>
  <c r="J173" i="6"/>
  <c r="J160" i="6"/>
  <c r="BK135" i="6"/>
  <c r="BK342" i="6"/>
  <c r="J324" i="6"/>
  <c r="J298" i="6"/>
  <c r="J282" i="6"/>
  <c r="J211" i="6"/>
  <c r="BK190" i="6"/>
  <c r="BK180" i="6"/>
  <c r="BK169" i="6"/>
  <c r="J155" i="6"/>
  <c r="BK142" i="6"/>
  <c r="BK345" i="6"/>
  <c r="BK327" i="6"/>
  <c r="BK299" i="6"/>
  <c r="J279" i="6"/>
  <c r="BK262" i="6"/>
  <c r="BK251" i="6"/>
  <c r="J236" i="6"/>
  <c r="BK219" i="6"/>
  <c r="J202" i="6"/>
  <c r="J193" i="6"/>
  <c r="J174" i="6"/>
  <c r="BK160" i="6"/>
  <c r="J142" i="6"/>
  <c r="BK131" i="6"/>
  <c r="J313" i="6"/>
  <c r="BK307" i="6"/>
  <c r="J289" i="6"/>
  <c r="J262" i="6"/>
  <c r="BK240" i="6"/>
  <c r="BK218" i="6"/>
  <c r="BK189" i="6"/>
  <c r="BK167" i="6"/>
  <c r="J153" i="6"/>
  <c r="J132" i="6"/>
  <c r="BK336" i="6"/>
  <c r="BK292" i="6"/>
  <c r="BK279" i="6"/>
  <c r="J224" i="6"/>
  <c r="BK198" i="6"/>
  <c r="BK175" i="6"/>
  <c r="BK150" i="6"/>
  <c r="J291" i="2"/>
  <c r="BK265" i="2"/>
  <c r="J276" i="2"/>
  <c r="J261" i="2"/>
  <c r="J159" i="2"/>
  <c r="BK203" i="2"/>
  <c r="BK291" i="2"/>
  <c r="J248" i="2"/>
  <c r="BK235" i="2"/>
  <c r="BK190" i="2"/>
  <c r="BK311" i="2"/>
  <c r="BK261" i="2"/>
  <c r="BK240" i="2"/>
  <c r="BK216" i="2"/>
  <c r="BK155" i="2"/>
  <c r="BK257" i="2"/>
  <c r="BK143" i="2"/>
  <c r="J255" i="2"/>
  <c r="J232" i="2"/>
  <c r="BK222" i="2"/>
  <c r="J194" i="2"/>
  <c r="J141" i="2"/>
  <c r="J302" i="3"/>
  <c r="BK317" i="3"/>
  <c r="BK286" i="3"/>
  <c r="BK270" i="3"/>
  <c r="J246" i="3"/>
  <c r="J226" i="3"/>
  <c r="J149" i="3"/>
  <c r="J199" i="3"/>
  <c r="J304" i="3"/>
  <c r="BK275" i="3"/>
  <c r="J263" i="3"/>
  <c r="BK246" i="3"/>
  <c r="J230" i="3"/>
  <c r="BK201" i="3"/>
  <c r="J191" i="3"/>
  <c r="BK149" i="3"/>
  <c r="J279" i="3"/>
  <c r="BK197" i="3"/>
  <c r="J347" i="3"/>
  <c r="BK263" i="3"/>
  <c r="J221" i="3"/>
  <c r="BK237" i="3"/>
  <c r="BK165" i="3"/>
  <c r="BK230" i="3"/>
  <c r="BK173" i="3"/>
  <c r="BK241" i="4"/>
  <c r="BK219" i="4"/>
  <c r="BK197" i="4"/>
  <c r="BK159" i="4"/>
  <c r="BK275" i="4"/>
  <c r="BK205" i="4"/>
  <c r="BK242" i="4"/>
  <c r="BK190" i="4"/>
  <c r="BK259" i="4"/>
  <c r="BK235" i="4"/>
  <c r="J203" i="4"/>
  <c r="BK245" i="4"/>
  <c r="J197" i="4"/>
  <c r="J190" i="4"/>
  <c r="J241" i="4"/>
  <c r="J186" i="4"/>
  <c r="J396" i="5"/>
  <c r="BK370" i="5"/>
  <c r="J314" i="5"/>
  <c r="BK285" i="5"/>
  <c r="BK265" i="5"/>
  <c r="BK249" i="5"/>
  <c r="BK215" i="5"/>
  <c r="J172" i="5"/>
  <c r="BK396" i="5"/>
  <c r="J342" i="5"/>
  <c r="BK271" i="5"/>
  <c r="BK238" i="5"/>
  <c r="BK184" i="5"/>
  <c r="BK162" i="5"/>
  <c r="J370" i="5"/>
  <c r="BK256" i="5"/>
  <c r="J217" i="5"/>
  <c r="J162" i="5"/>
  <c r="J339" i="5"/>
  <c r="BK290" i="5"/>
  <c r="BK241" i="5"/>
  <c r="BK352" i="5"/>
  <c r="BK382" i="5"/>
  <c r="BK356" i="5"/>
  <c r="BK339" i="5"/>
  <c r="J306" i="5"/>
  <c r="BK260" i="5"/>
  <c r="BK168" i="5"/>
  <c r="BK232" i="5"/>
  <c r="BK199" i="5"/>
  <c r="J141" i="5"/>
  <c r="J329" i="6"/>
  <c r="J314" i="6"/>
  <c r="J290" i="6"/>
  <c r="J255" i="6"/>
  <c r="J330" i="6"/>
  <c r="BK310" i="6"/>
  <c r="BK280" i="6"/>
  <c r="J249" i="6"/>
  <c r="J206" i="6"/>
  <c r="J192" i="6"/>
  <c r="J172" i="6"/>
  <c r="J145" i="6"/>
  <c r="J344" i="6"/>
  <c r="J325" i="6"/>
  <c r="J305" i="6"/>
  <c r="J293" i="6"/>
  <c r="J280" i="6"/>
  <c r="BK269" i="6"/>
  <c r="BK259" i="6"/>
  <c r="J252" i="6"/>
  <c r="BK234" i="6"/>
  <c r="BK220" i="6"/>
  <c r="J207" i="6"/>
  <c r="BK187" i="6"/>
  <c r="BK171" i="6"/>
  <c r="BK146" i="6"/>
  <c r="BK133" i="6"/>
  <c r="J348" i="6"/>
  <c r="J336" i="6"/>
  <c r="J299" i="6"/>
  <c r="J283" i="6"/>
  <c r="J270" i="6"/>
  <c r="J243" i="6"/>
  <c r="J230" i="6"/>
  <c r="J221" i="6"/>
  <c r="BK203" i="6"/>
  <c r="J188" i="6"/>
  <c r="BK174" i="6"/>
  <c r="BK163" i="6"/>
  <c r="BK158" i="6"/>
  <c r="BK144" i="6"/>
  <c r="BK347" i="6"/>
  <c r="BK334" i="6"/>
  <c r="BK302" i="6"/>
  <c r="J284" i="6"/>
  <c r="BK265" i="6"/>
  <c r="J258" i="6"/>
  <c r="J246" i="6"/>
  <c r="BK231" i="6"/>
  <c r="J220" i="6"/>
  <c r="J198" i="6"/>
  <c r="J184" i="6"/>
  <c r="J169" i="6"/>
  <c r="BK157" i="6"/>
  <c r="BK138" i="6"/>
  <c r="J327" i="6"/>
  <c r="BK309" i="6"/>
  <c r="BK293" i="6"/>
  <c r="J264" i="6"/>
  <c r="J260" i="6"/>
  <c r="BK237" i="6"/>
  <c r="J209" i="6"/>
  <c r="J168" i="6"/>
  <c r="BK162" i="6"/>
  <c r="J146" i="6"/>
  <c r="BK137" i="6"/>
  <c r="J335" i="6"/>
  <c r="J322" i="6"/>
  <c r="BK282" i="6"/>
  <c r="J229" i="6"/>
  <c r="BK214" i="6"/>
  <c r="J178" i="6"/>
  <c r="BK159" i="6"/>
  <c r="BK129" i="6"/>
  <c r="BK127" i="7"/>
  <c r="J124" i="7"/>
  <c r="J307" i="2"/>
  <c r="J257" i="2"/>
  <c r="J293" i="2"/>
  <c r="J235" i="2"/>
  <c r="J155" i="2"/>
  <c r="BK205" i="2"/>
  <c r="BK296" i="2"/>
  <c r="BK253" i="2"/>
  <c r="J239" i="2"/>
  <c r="J192" i="2"/>
  <c r="BK161" i="2"/>
  <c r="BK263" i="2"/>
  <c r="BK255" i="2"/>
  <c r="BK232" i="2"/>
  <c r="J165" i="2"/>
  <c r="BK276" i="2"/>
  <c r="J169" i="2"/>
  <c r="J263" i="2"/>
  <c r="BK229" i="2"/>
  <c r="J212" i="2"/>
  <c r="BK175" i="2"/>
  <c r="BK165" i="2"/>
  <c r="J290" i="3"/>
  <c r="BK315" i="3"/>
  <c r="J227" i="3"/>
  <c r="BK344" i="3"/>
  <c r="J229" i="3"/>
  <c r="BK214" i="3"/>
  <c r="J171" i="3"/>
  <c r="BK309" i="3"/>
  <c r="J281" i="3"/>
  <c r="J257" i="3"/>
  <c r="BK203" i="3"/>
  <c r="J195" i="3"/>
  <c r="BK162" i="3"/>
  <c r="BK319" i="3"/>
  <c r="BK243" i="3"/>
  <c r="BK155" i="3"/>
  <c r="BK300" i="3"/>
  <c r="J219" i="3"/>
  <c r="BK153" i="3"/>
  <c r="J184" i="3"/>
  <c r="BK160" i="3"/>
  <c r="J214" i="3"/>
  <c r="J160" i="3"/>
  <c r="J282" i="4"/>
  <c r="BK249" i="4"/>
  <c r="J230" i="4"/>
  <c r="BK186" i="4"/>
  <c r="BK163" i="4"/>
  <c r="BK135" i="4"/>
  <c r="BK203" i="4"/>
  <c r="J259" i="4"/>
  <c r="J135" i="4"/>
  <c r="J249" i="4"/>
  <c r="J150" i="4"/>
  <c r="BK240" i="4"/>
  <c r="BK213" i="4"/>
  <c r="BK201" i="4"/>
  <c r="BK254" i="4"/>
  <c r="J215" i="4"/>
  <c r="BK363" i="5"/>
  <c r="J324" i="5"/>
  <c r="J286" i="5"/>
  <c r="BK258" i="5"/>
  <c r="J244" i="5"/>
  <c r="BK225" i="5"/>
  <c r="J181" i="5"/>
  <c r="J399" i="5"/>
  <c r="J344" i="5"/>
  <c r="J292" i="5"/>
  <c r="J234" i="5"/>
  <c r="BK190" i="5"/>
  <c r="BK172" i="5"/>
  <c r="J143" i="5"/>
  <c r="J300" i="5"/>
  <c r="BK235" i="5"/>
  <c r="J205" i="5"/>
  <c r="BK388" i="5"/>
  <c r="BK335" i="5"/>
  <c r="J289" i="5"/>
  <c r="BK237" i="5"/>
  <c r="BK348" i="5"/>
  <c r="BK302" i="5"/>
  <c r="BK361" i="5"/>
  <c r="BK337" i="5"/>
  <c r="J309" i="5"/>
  <c r="J241" i="5"/>
  <c r="J188" i="5"/>
  <c r="J238" i="5"/>
  <c r="J229" i="5"/>
  <c r="J339" i="6"/>
  <c r="BK319" i="6"/>
  <c r="J319" i="6"/>
  <c r="BK294" i="6"/>
  <c r="J269" i="6"/>
  <c r="BK242" i="6"/>
  <c r="BK193" i="6"/>
  <c r="J175" i="6"/>
  <c r="BK147" i="6"/>
  <c r="BK130" i="6"/>
  <c r="BK332" i="6"/>
  <c r="BK314" i="6"/>
  <c r="J294" i="6"/>
  <c r="BK288" i="6"/>
  <c r="BK274" i="6"/>
  <c r="J265" i="6"/>
  <c r="BK230" i="6"/>
  <c r="J218" i="6"/>
  <c r="BK204" i="6"/>
  <c r="BK184" i="6"/>
  <c r="J163" i="6"/>
  <c r="J138" i="6"/>
  <c r="BK127" i="6"/>
  <c r="BK341" i="6"/>
  <c r="BK322" i="6"/>
  <c r="J292" i="6"/>
  <c r="J275" i="6"/>
  <c r="BK249" i="6"/>
  <c r="BK232" i="6"/>
  <c r="BK223" i="6"/>
  <c r="BK205" i="6"/>
  <c r="J195" i="6"/>
  <c r="J186" i="6"/>
  <c r="BK172" i="6"/>
  <c r="J161" i="6"/>
  <c r="J143" i="6"/>
  <c r="BK340" i="6"/>
  <c r="BK333" i="6"/>
  <c r="BK308" i="6"/>
  <c r="J281" i="6"/>
  <c r="BK264" i="6"/>
  <c r="J250" i="6"/>
  <c r="BK229" i="6"/>
  <c r="BK197" i="6"/>
  <c r="BK176" i="6"/>
  <c r="BK156" i="6"/>
  <c r="BK143" i="6"/>
  <c r="BK321" i="6"/>
  <c r="BK305" i="6"/>
  <c r="BK275" i="6"/>
  <c r="BK261" i="6"/>
  <c r="BK247" i="6"/>
  <c r="J231" i="6"/>
  <c r="J210" i="6"/>
  <c r="J187" i="6"/>
  <c r="J159" i="6"/>
  <c r="BK140" i="6"/>
  <c r="J343" i="6"/>
  <c r="BK284" i="6"/>
  <c r="J277" i="6"/>
  <c r="J226" i="6"/>
  <c r="BK196" i="6"/>
  <c r="J176" i="6"/>
  <c r="J147" i="6"/>
  <c r="BK339" i="6"/>
  <c r="J129" i="7"/>
  <c r="BK129" i="7"/>
  <c r="J284" i="2"/>
  <c r="BK169" i="2"/>
  <c r="BK289" i="2"/>
  <c r="BK267" i="2"/>
  <c r="J179" i="2"/>
  <c r="BK271" i="2"/>
  <c r="BK308" i="2"/>
  <c r="J281" i="2"/>
  <c r="J240" i="2"/>
  <c r="J229" i="2"/>
  <c r="BK177" i="2"/>
  <c r="BK307" i="2"/>
  <c r="BK238" i="2"/>
  <c r="BK227" i="2"/>
  <c r="J186" i="2"/>
  <c r="BK293" i="2"/>
  <c r="BK196" i="2"/>
  <c r="AS94" i="1"/>
  <c r="BK179" i="2"/>
  <c r="J209" i="2"/>
  <c r="J343" i="3"/>
  <c r="BK304" i="3"/>
  <c r="J271" i="3"/>
  <c r="BK337" i="3"/>
  <c r="J222" i="3"/>
  <c r="BK212" i="3"/>
  <c r="BK347" i="3"/>
  <c r="J319" i="3"/>
  <c r="J296" i="3"/>
  <c r="BK272" i="3"/>
  <c r="J254" i="3"/>
  <c r="J237" i="3"/>
  <c r="BK227" i="3"/>
  <c r="J203" i="3"/>
  <c r="J188" i="3"/>
  <c r="BK277" i="3"/>
  <c r="J224" i="3"/>
  <c r="J332" i="3"/>
  <c r="J255" i="3"/>
  <c r="BK206" i="3"/>
  <c r="J155" i="3"/>
  <c r="J275" i="3"/>
  <c r="J177" i="3"/>
  <c r="J153" i="3"/>
  <c r="BK195" i="3"/>
  <c r="BK282" i="4"/>
  <c r="BK261" i="4"/>
  <c r="J233" i="4"/>
  <c r="J227" i="4"/>
  <c r="J201" i="4"/>
  <c r="BK156" i="4"/>
  <c r="BK281" i="4"/>
  <c r="BK169" i="4"/>
  <c r="J218" i="4"/>
  <c r="J167" i="4"/>
  <c r="J262" i="4"/>
  <c r="BK226" i="4"/>
  <c r="J199" i="4"/>
  <c r="J222" i="4"/>
  <c r="J193" i="4"/>
  <c r="J208" i="4"/>
  <c r="J257" i="4"/>
  <c r="J219" i="4"/>
  <c r="J156" i="4"/>
  <c r="J382" i="5"/>
  <c r="J337" i="5"/>
  <c r="BK309" i="5"/>
  <c r="BK279" i="5"/>
  <c r="BK269" i="5"/>
  <c r="J251" i="5"/>
  <c r="J227" i="5"/>
  <c r="BK192" i="5"/>
  <c r="BK141" i="5"/>
  <c r="J361" i="5"/>
  <c r="BK326" i="5"/>
  <c r="J302" i="5"/>
  <c r="BK230" i="5"/>
  <c r="J199" i="5"/>
  <c r="BK181" i="5"/>
  <c r="BK371" i="5"/>
  <c r="BK291" i="5"/>
  <c r="J258" i="5"/>
  <c r="J192" i="5"/>
  <c r="BK152" i="5"/>
  <c r="BK292" i="5"/>
  <c r="J265" i="5"/>
  <c r="J235" i="5"/>
  <c r="J152" i="5"/>
  <c r="J331" i="5"/>
  <c r="BK350" i="5"/>
  <c r="BK314" i="5"/>
  <c r="J290" i="5"/>
  <c r="BK217" i="5"/>
  <c r="J196" i="5"/>
  <c r="J260" i="5"/>
  <c r="BK177" i="5"/>
  <c r="BK209" i="5"/>
  <c r="BK338" i="6"/>
  <c r="J301" i="6"/>
  <c r="J274" i="6"/>
  <c r="BK239" i="6"/>
  <c r="J318" i="6"/>
  <c r="BK303" i="6"/>
  <c r="J272" i="6"/>
  <c r="J244" i="6"/>
  <c r="BK221" i="6"/>
  <c r="BK188" i="6"/>
  <c r="BK165" i="6"/>
  <c r="J137" i="6"/>
  <c r="J333" i="6"/>
  <c r="J316" i="6"/>
  <c r="J300" i="6"/>
  <c r="BK291" i="6"/>
  <c r="J273" i="6"/>
  <c r="J267" i="6"/>
  <c r="BK235" i="6"/>
  <c r="BK209" i="6"/>
  <c r="BK202" i="6"/>
  <c r="BK181" i="6"/>
  <c r="BK164" i="6"/>
  <c r="BK134" i="6"/>
  <c r="J347" i="6"/>
  <c r="J326" i="6"/>
  <c r="J320" i="6"/>
  <c r="J297" i="6"/>
  <c r="J287" i="6"/>
  <c r="BK273" i="6"/>
  <c r="J253" i="6"/>
  <c r="J225" i="6"/>
  <c r="BK212" i="6"/>
  <c r="BK206" i="6"/>
  <c r="BK194" i="6"/>
  <c r="J181" i="6"/>
  <c r="BK173" i="6"/>
  <c r="BK166" i="6"/>
  <c r="BK153" i="6"/>
  <c r="BK348" i="6"/>
  <c r="J338" i="6"/>
  <c r="J310" i="6"/>
  <c r="J296" i="6"/>
  <c r="J266" i="6"/>
  <c r="BK257" i="6"/>
  <c r="BK238" i="6"/>
  <c r="BK225" i="6"/>
  <c r="J204" i="6"/>
  <c r="BK178" i="6"/>
  <c r="J164" i="6"/>
  <c r="BK152" i="6"/>
  <c r="J140" i="6"/>
  <c r="BK337" i="6"/>
  <c r="BK315" i="6"/>
  <c r="J288" i="6"/>
  <c r="J263" i="6"/>
  <c r="BK253" i="6"/>
  <c r="BK236" i="6"/>
  <c r="J216" i="6"/>
  <c r="BK207" i="6"/>
  <c r="J171" i="6"/>
  <c r="BK155" i="6"/>
  <c r="J141" i="6"/>
  <c r="J346" i="6"/>
  <c r="BK325" i="6"/>
  <c r="J315" i="6"/>
  <c r="J278" i="6"/>
  <c r="J222" i="6"/>
  <c r="BK185" i="6"/>
  <c r="BK170" i="6"/>
  <c r="BK344" i="6"/>
  <c r="BK135" i="7"/>
  <c r="J127" i="7"/>
  <c r="J303" i="2"/>
  <c r="J271" i="2"/>
  <c r="J236" i="2"/>
  <c r="J259" i="2"/>
  <c r="BK212" i="2"/>
  <c r="J136" i="2"/>
  <c r="BK241" i="2"/>
  <c r="BK200" i="2"/>
  <c r="BK141" i="2"/>
  <c r="J177" i="2"/>
  <c r="BK239" i="2"/>
  <c r="J227" i="2"/>
  <c r="J203" i="2"/>
  <c r="BK136" i="2"/>
  <c r="BK281" i="3"/>
  <c r="BK290" i="3"/>
  <c r="BK240" i="3"/>
  <c r="J139" i="3"/>
  <c r="BK224" i="3"/>
  <c r="J206" i="3"/>
  <c r="J312" i="3"/>
  <c r="J270" i="3"/>
  <c r="J241" i="3"/>
  <c r="BK169" i="3"/>
  <c r="BK255" i="3"/>
  <c r="BK184" i="3"/>
  <c r="J309" i="3"/>
  <c r="BK180" i="3"/>
  <c r="J240" i="3"/>
  <c r="BK139" i="3"/>
  <c r="BK285" i="4"/>
  <c r="BK257" i="4"/>
  <c r="BK171" i="4"/>
  <c r="BK215" i="4"/>
  <c r="J228" i="4"/>
  <c r="J261" i="4"/>
  <c r="BK199" i="4"/>
  <c r="J178" i="4"/>
  <c r="J171" i="4"/>
  <c r="J352" i="5"/>
  <c r="BK306" i="5"/>
  <c r="BK278" i="5"/>
  <c r="BK253" i="5"/>
  <c r="J203" i="5"/>
  <c r="BK399" i="5"/>
  <c r="J348" i="5"/>
  <c r="J316" i="5"/>
  <c r="J269" i="5"/>
  <c r="BK205" i="5"/>
  <c r="J148" i="5"/>
  <c r="BK297" i="5"/>
  <c r="BK250" i="5"/>
  <c r="J184" i="5"/>
  <c r="BK331" i="5"/>
  <c r="J250" i="5"/>
  <c r="BK170" i="5"/>
  <c r="J363" i="5"/>
  <c r="J354" i="5"/>
  <c r="J295" i="5"/>
  <c r="BK234" i="5"/>
  <c r="J170" i="5"/>
  <c r="J225" i="5"/>
  <c r="BK323" i="6"/>
  <c r="J307" i="6"/>
  <c r="J259" i="6"/>
  <c r="BK328" i="6"/>
  <c r="J309" i="6"/>
  <c r="J257" i="6"/>
  <c r="BK222" i="6"/>
  <c r="J189" i="6"/>
  <c r="J170" i="6"/>
  <c r="BK139" i="6"/>
  <c r="J341" i="6"/>
  <c r="J323" i="6"/>
  <c r="J302" i="6"/>
  <c r="BK290" i="6"/>
  <c r="J271" i="6"/>
  <c r="BK263" i="6"/>
  <c r="J251" i="6"/>
  <c r="J239" i="6"/>
  <c r="BK228" i="6"/>
  <c r="J212" i="6"/>
  <c r="BK192" i="6"/>
  <c r="J179" i="6"/>
  <c r="J148" i="6"/>
  <c r="J130" i="6"/>
  <c r="BK276" i="6"/>
  <c r="J233" i="6"/>
  <c r="BK208" i="6"/>
  <c r="J191" i="6"/>
  <c r="J165" i="6"/>
  <c r="BK145" i="6"/>
  <c r="J127" i="6"/>
  <c r="J332" i="6"/>
  <c r="BK300" i="6"/>
  <c r="J276" i="6"/>
  <c r="BK256" i="6"/>
  <c r="J235" i="6"/>
  <c r="J213" i="6"/>
  <c r="BK191" i="6"/>
  <c r="J167" i="6"/>
  <c r="J149" i="6"/>
  <c r="J136" i="6"/>
  <c r="BK320" i="6"/>
  <c r="J303" i="6"/>
  <c r="BK252" i="6"/>
  <c r="BK224" i="6"/>
  <c r="J203" i="6"/>
  <c r="J157" i="6"/>
  <c r="J135" i="6"/>
  <c r="BK324" i="6"/>
  <c r="BK271" i="6"/>
  <c r="BK200" i="6"/>
  <c r="J151" i="6"/>
  <c r="J132" i="7"/>
  <c r="BK132" i="7"/>
  <c r="J278" i="2"/>
  <c r="J253" i="2"/>
  <c r="J267" i="2"/>
  <c r="J233" i="2"/>
  <c r="BK159" i="2"/>
  <c r="BK259" i="2"/>
  <c r="BK230" i="2"/>
  <c r="J175" i="2"/>
  <c r="BK250" i="2"/>
  <c r="J311" i="2"/>
  <c r="J238" i="2"/>
  <c r="BK225" i="2"/>
  <c r="BK183" i="2"/>
  <c r="J315" i="3"/>
  <c r="J292" i="3"/>
  <c r="BK265" i="3"/>
  <c r="BK221" i="3"/>
  <c r="J233" i="3"/>
  <c r="BK210" i="3"/>
  <c r="J300" i="3"/>
  <c r="BK271" i="3"/>
  <c r="J243" i="3"/>
  <c r="BK217" i="3"/>
  <c r="J197" i="3"/>
  <c r="J165" i="3"/>
  <c r="J212" i="3"/>
  <c r="J344" i="3"/>
  <c r="BK254" i="3"/>
  <c r="J158" i="3"/>
  <c r="J217" i="3"/>
  <c r="BK260" i="3"/>
  <c r="J285" i="4"/>
  <c r="BK216" i="4"/>
  <c r="BK167" i="4"/>
  <c r="J251" i="4"/>
  <c r="J152" i="4"/>
  <c r="J205" i="4"/>
  <c r="J245" i="4"/>
  <c r="BK145" i="4"/>
  <c r="BK230" i="4"/>
  <c r="J182" i="4"/>
  <c r="J240" i="4"/>
  <c r="BK152" i="4"/>
  <c r="BK344" i="5"/>
  <c r="BK300" i="5"/>
  <c r="J273" i="5"/>
  <c r="J237" i="5"/>
  <c r="BK148" i="5"/>
  <c r="J388" i="5"/>
  <c r="BK330" i="5"/>
  <c r="BK273" i="5"/>
  <c r="BK244" i="5"/>
  <c r="BK196" i="5"/>
  <c r="J312" i="5"/>
  <c r="J276" i="5"/>
  <c r="BK227" i="5"/>
  <c r="BK354" i="5"/>
  <c r="J285" i="5"/>
  <c r="J371" i="5"/>
  <c r="BK295" i="5"/>
  <c r="BK342" i="5"/>
  <c r="BK289" i="5"/>
  <c r="J232" i="5"/>
  <c r="BK143" i="5"/>
  <c r="J215" i="5"/>
  <c r="BK346" i="6"/>
  <c r="J308" i="6"/>
  <c r="BK267" i="6"/>
  <c r="BK329" i="6"/>
  <c r="BK304" i="6"/>
  <c r="BK260" i="6"/>
  <c r="J228" i="6"/>
  <c r="J199" i="6"/>
  <c r="J177" i="6"/>
  <c r="BK141" i="6"/>
  <c r="J128" i="6"/>
  <c r="BK258" i="6"/>
  <c r="J247" i="6"/>
  <c r="J232" i="6"/>
  <c r="J219" i="6"/>
  <c r="BK201" i="6"/>
  <c r="J180" i="6"/>
  <c r="J150" i="6"/>
  <c r="BK132" i="6"/>
  <c r="J340" i="6"/>
  <c r="BK296" i="6"/>
  <c r="BK272" i="6"/>
  <c r="BK246" i="6"/>
  <c r="BK213" i="6"/>
  <c r="J200" i="6"/>
  <c r="BK177" i="6"/>
  <c r="J162" i="6"/>
  <c r="J129" i="6"/>
  <c r="J342" i="6"/>
  <c r="J331" i="6"/>
  <c r="BK289" i="6"/>
  <c r="J268" i="6"/>
  <c r="J241" i="6"/>
  <c r="BK227" i="6"/>
  <c r="J208" i="6"/>
  <c r="J196" i="6"/>
  <c r="J166" i="6"/>
  <c r="BK151" i="6"/>
  <c r="J133" i="6"/>
  <c r="J306" i="6"/>
  <c r="BK270" i="6"/>
  <c r="BK254" i="6"/>
  <c r="J223" i="6"/>
  <c r="BK199" i="6"/>
  <c r="J152" i="6"/>
  <c r="J345" i="6"/>
  <c r="BK316" i="6"/>
  <c r="BK283" i="6"/>
  <c r="J227" i="6"/>
  <c r="J194" i="6"/>
  <c r="BK343" i="6"/>
  <c r="BK124" i="7"/>
  <c r="J135" i="7"/>
  <c r="P174" i="2" l="1"/>
  <c r="R202" i="2"/>
  <c r="P211" i="2"/>
  <c r="T211" i="2"/>
  <c r="R252" i="2"/>
  <c r="R288" i="2"/>
  <c r="T168" i="3"/>
  <c r="T183" i="3"/>
  <c r="T216" i="3"/>
  <c r="P239" i="3"/>
  <c r="R262" i="3"/>
  <c r="P306" i="3"/>
  <c r="T336" i="3"/>
  <c r="R134" i="4"/>
  <c r="T166" i="4"/>
  <c r="T181" i="4"/>
  <c r="P221" i="4"/>
  <c r="BK244" i="4"/>
  <c r="J244" i="4"/>
  <c r="J109" i="4"/>
  <c r="R244" i="4"/>
  <c r="R274" i="4"/>
  <c r="P140" i="5"/>
  <c r="P167" i="5"/>
  <c r="P224" i="5"/>
  <c r="BK255" i="5"/>
  <c r="J255" i="5"/>
  <c r="J109" i="5"/>
  <c r="P275" i="5"/>
  <c r="P311" i="5"/>
  <c r="T360" i="5"/>
  <c r="R174" i="2"/>
  <c r="P189" i="2"/>
  <c r="BK224" i="2"/>
  <c r="J224" i="2" s="1"/>
  <c r="J107" i="2" s="1"/>
  <c r="BK243" i="2"/>
  <c r="J243" i="2"/>
  <c r="J108" i="2"/>
  <c r="R243" i="2"/>
  <c r="BK288" i="2"/>
  <c r="J288" i="2" s="1"/>
  <c r="J111" i="2" s="1"/>
  <c r="P148" i="3"/>
  <c r="P190" i="3"/>
  <c r="R216" i="3"/>
  <c r="T239" i="3"/>
  <c r="P274" i="3"/>
  <c r="R314" i="3"/>
  <c r="P134" i="4"/>
  <c r="BK166" i="4"/>
  <c r="J166" i="4"/>
  <c r="J100" i="4"/>
  <c r="BK192" i="4"/>
  <c r="J192" i="4"/>
  <c r="J104" i="4" s="1"/>
  <c r="T212" i="4"/>
  <c r="R232" i="4"/>
  <c r="T244" i="4"/>
  <c r="P274" i="4"/>
  <c r="T147" i="5"/>
  <c r="R187" i="5"/>
  <c r="P204" i="5"/>
  <c r="P201" i="5" s="1"/>
  <c r="R224" i="5"/>
  <c r="T255" i="5"/>
  <c r="T264" i="5"/>
  <c r="R288" i="5"/>
  <c r="P341" i="5"/>
  <c r="BK387" i="5"/>
  <c r="J387" i="5"/>
  <c r="J117" i="5" s="1"/>
  <c r="R154" i="2"/>
  <c r="R134" i="2" s="1"/>
  <c r="R189" i="2"/>
  <c r="T202" i="2"/>
  <c r="BK140" i="5"/>
  <c r="J140" i="5"/>
  <c r="J98" i="5"/>
  <c r="R147" i="5"/>
  <c r="BK187" i="5"/>
  <c r="J187" i="5" s="1"/>
  <c r="J101" i="5" s="1"/>
  <c r="T204" i="5"/>
  <c r="T224" i="5"/>
  <c r="T201" i="5" s="1"/>
  <c r="P255" i="5"/>
  <c r="P264" i="5"/>
  <c r="R275" i="5"/>
  <c r="T311" i="5"/>
  <c r="P360" i="5"/>
  <c r="R126" i="6"/>
  <c r="R154" i="6"/>
  <c r="P217" i="6"/>
  <c r="BK174" i="2"/>
  <c r="J174" i="2" s="1"/>
  <c r="J101" i="2" s="1"/>
  <c r="T189" i="2"/>
  <c r="P224" i="2"/>
  <c r="T252" i="2"/>
  <c r="T288" i="2"/>
  <c r="T148" i="3"/>
  <c r="T137" i="3"/>
  <c r="R190" i="3"/>
  <c r="P205" i="3"/>
  <c r="T232" i="3"/>
  <c r="P245" i="3"/>
  <c r="BK262" i="3"/>
  <c r="J262" i="3" s="1"/>
  <c r="J111" i="3" s="1"/>
  <c r="P262" i="3"/>
  <c r="BK306" i="3"/>
  <c r="J306" i="3"/>
  <c r="J113" i="3" s="1"/>
  <c r="P314" i="3"/>
  <c r="BK149" i="4"/>
  <c r="J149" i="4" s="1"/>
  <c r="J99" i="4" s="1"/>
  <c r="R166" i="4"/>
  <c r="BK181" i="4"/>
  <c r="J181" i="4"/>
  <c r="J103" i="4" s="1"/>
  <c r="P181" i="4"/>
  <c r="BK221" i="4"/>
  <c r="J221" i="4" s="1"/>
  <c r="J107" i="4" s="1"/>
  <c r="T232" i="4"/>
  <c r="P244" i="4"/>
  <c r="BK274" i="4"/>
  <c r="J274" i="4" s="1"/>
  <c r="J111" i="4" s="1"/>
  <c r="BK147" i="5"/>
  <c r="J147" i="5" s="1"/>
  <c r="J99" i="5" s="1"/>
  <c r="T167" i="5"/>
  <c r="T139" i="5" s="1"/>
  <c r="BK204" i="5"/>
  <c r="J204" i="5"/>
  <c r="J105" i="5" s="1"/>
  <c r="BK224" i="5"/>
  <c r="J224" i="5"/>
  <c r="J107" i="5" s="1"/>
  <c r="T240" i="5"/>
  <c r="R264" i="5"/>
  <c r="T275" i="5"/>
  <c r="T288" i="5"/>
  <c r="BK341" i="5"/>
  <c r="J341" i="5"/>
  <c r="J115" i="5"/>
  <c r="BK360" i="5"/>
  <c r="J360" i="5"/>
  <c r="J116" i="5"/>
  <c r="P387" i="5"/>
  <c r="BK182" i="6"/>
  <c r="J182" i="6" s="1"/>
  <c r="J100" i="6" s="1"/>
  <c r="R245" i="6"/>
  <c r="T317" i="6"/>
  <c r="R302" i="2"/>
  <c r="P168" i="3"/>
  <c r="P137" i="3" s="1"/>
  <c r="BK183" i="3"/>
  <c r="J183" i="3"/>
  <c r="J103" i="3" s="1"/>
  <c r="P183" i="3"/>
  <c r="BK205" i="3"/>
  <c r="J205" i="3" s="1"/>
  <c r="J105" i="3" s="1"/>
  <c r="R205" i="3"/>
  <c r="BK232" i="3"/>
  <c r="J232" i="3"/>
  <c r="J107" i="3" s="1"/>
  <c r="R245" i="3"/>
  <c r="T274" i="3"/>
  <c r="T306" i="3"/>
  <c r="P336" i="3"/>
  <c r="T134" i="4"/>
  <c r="P192" i="4"/>
  <c r="P212" i="4"/>
  <c r="T221" i="4"/>
  <c r="BK256" i="4"/>
  <c r="J256" i="4"/>
  <c r="J110" i="4" s="1"/>
  <c r="T274" i="4"/>
  <c r="P126" i="6"/>
  <c r="R182" i="6"/>
  <c r="T217" i="6"/>
  <c r="BK317" i="6"/>
  <c r="J317" i="6"/>
  <c r="J104" i="6"/>
  <c r="T154" i="2"/>
  <c r="T134" i="2" s="1"/>
  <c r="BK202" i="2"/>
  <c r="J202" i="2" s="1"/>
  <c r="J105" i="2" s="1"/>
  <c r="T224" i="2"/>
  <c r="P252" i="2"/>
  <c r="P288" i="2"/>
  <c r="T302" i="2"/>
  <c r="R148" i="3"/>
  <c r="R137" i="3"/>
  <c r="T190" i="3"/>
  <c r="T205" i="3"/>
  <c r="P232" i="3"/>
  <c r="BK245" i="3"/>
  <c r="J245" i="3"/>
  <c r="J109" i="3" s="1"/>
  <c r="T262" i="3"/>
  <c r="BK314" i="3"/>
  <c r="J314" i="3" s="1"/>
  <c r="J114" i="3" s="1"/>
  <c r="R336" i="3"/>
  <c r="BK134" i="4"/>
  <c r="P149" i="4"/>
  <c r="P133" i="4" s="1"/>
  <c r="P166" i="4"/>
  <c r="T192" i="4"/>
  <c r="R212" i="4"/>
  <c r="P232" i="4"/>
  <c r="P256" i="4"/>
  <c r="P147" i="5"/>
  <c r="P187" i="5"/>
  <c r="R240" i="5"/>
  <c r="BK264" i="5"/>
  <c r="J264" i="5"/>
  <c r="J111" i="5" s="1"/>
  <c r="BK311" i="5"/>
  <c r="J311" i="5" s="1"/>
  <c r="J114" i="5" s="1"/>
  <c r="R341" i="5"/>
  <c r="T387" i="5"/>
  <c r="T126" i="6"/>
  <c r="P154" i="6"/>
  <c r="P182" i="6"/>
  <c r="BK217" i="6"/>
  <c r="J217" i="6" s="1"/>
  <c r="J101" i="6" s="1"/>
  <c r="R217" i="6"/>
  <c r="T245" i="6"/>
  <c r="P295" i="6"/>
  <c r="R317" i="6"/>
  <c r="BK126" i="7"/>
  <c r="J126" i="7"/>
  <c r="J99" i="7" s="1"/>
  <c r="R126" i="7"/>
  <c r="R122" i="7"/>
  <c r="R121" i="7" s="1"/>
  <c r="BK154" i="2"/>
  <c r="J154" i="2"/>
  <c r="J100" i="2" s="1"/>
  <c r="T174" i="2"/>
  <c r="P202" i="2"/>
  <c r="BK211" i="2"/>
  <c r="J211" i="2"/>
  <c r="J106" i="2" s="1"/>
  <c r="R211" i="2"/>
  <c r="BK252" i="2"/>
  <c r="J252" i="2" s="1"/>
  <c r="J109" i="2" s="1"/>
  <c r="BK302" i="2"/>
  <c r="J302" i="2"/>
  <c r="J112" i="2"/>
  <c r="BK148" i="3"/>
  <c r="J148" i="3"/>
  <c r="J99" i="3"/>
  <c r="R168" i="3"/>
  <c r="BK190" i="3"/>
  <c r="J190" i="3" s="1"/>
  <c r="J104" i="3" s="1"/>
  <c r="P216" i="3"/>
  <c r="R232" i="3"/>
  <c r="T245" i="3"/>
  <c r="R274" i="3"/>
  <c r="R306" i="3"/>
  <c r="BK336" i="3"/>
  <c r="J336" i="3" s="1"/>
  <c r="J115" i="3" s="1"/>
  <c r="R149" i="4"/>
  <c r="R192" i="4"/>
  <c r="BK212" i="4"/>
  <c r="J212" i="4"/>
  <c r="J106" i="4" s="1"/>
  <c r="R221" i="4"/>
  <c r="R256" i="4"/>
  <c r="T140" i="5"/>
  <c r="BK167" i="5"/>
  <c r="J167" i="5" s="1"/>
  <c r="J100" i="5" s="1"/>
  <c r="T187" i="5"/>
  <c r="R204" i="5"/>
  <c r="R201" i="5" s="1"/>
  <c r="BK240" i="5"/>
  <c r="J240" i="5"/>
  <c r="J108" i="5" s="1"/>
  <c r="R255" i="5"/>
  <c r="BK288" i="5"/>
  <c r="J288" i="5" s="1"/>
  <c r="J113" i="5" s="1"/>
  <c r="R311" i="5"/>
  <c r="R360" i="5"/>
  <c r="BK126" i="6"/>
  <c r="BK154" i="6"/>
  <c r="J154" i="6" s="1"/>
  <c r="J99" i="6" s="1"/>
  <c r="T182" i="6"/>
  <c r="BK245" i="6"/>
  <c r="J245" i="6" s="1"/>
  <c r="J102" i="6" s="1"/>
  <c r="BK295" i="6"/>
  <c r="J295" i="6" s="1"/>
  <c r="J103" i="6" s="1"/>
  <c r="R295" i="6"/>
  <c r="P317" i="6"/>
  <c r="P126" i="7"/>
  <c r="P122" i="7" s="1"/>
  <c r="P121" i="7" s="1"/>
  <c r="AU100" i="1" s="1"/>
  <c r="T126" i="7"/>
  <c r="T122" i="7" s="1"/>
  <c r="T121" i="7" s="1"/>
  <c r="P154" i="2"/>
  <c r="P134" i="2"/>
  <c r="BK189" i="2"/>
  <c r="J189" i="2"/>
  <c r="J104" i="2"/>
  <c r="R224" i="2"/>
  <c r="P243" i="2"/>
  <c r="T243" i="2"/>
  <c r="P302" i="2"/>
  <c r="BK168" i="3"/>
  <c r="J168" i="3" s="1"/>
  <c r="J100" i="3" s="1"/>
  <c r="R183" i="3"/>
  <c r="BK216" i="3"/>
  <c r="J216" i="3" s="1"/>
  <c r="J106" i="3" s="1"/>
  <c r="BK239" i="3"/>
  <c r="J239" i="3"/>
  <c r="J108" i="3" s="1"/>
  <c r="R239" i="3"/>
  <c r="BK274" i="3"/>
  <c r="J274" i="3" s="1"/>
  <c r="J112" i="3" s="1"/>
  <c r="T314" i="3"/>
  <c r="T149" i="4"/>
  <c r="R181" i="4"/>
  <c r="R180" i="4" s="1"/>
  <c r="BK232" i="4"/>
  <c r="J232" i="4"/>
  <c r="J108" i="4" s="1"/>
  <c r="T256" i="4"/>
  <c r="R140" i="5"/>
  <c r="R167" i="5"/>
  <c r="P240" i="5"/>
  <c r="BK275" i="5"/>
  <c r="J275" i="5"/>
  <c r="J112" i="5"/>
  <c r="P288" i="5"/>
  <c r="T341" i="5"/>
  <c r="R387" i="5"/>
  <c r="T154" i="6"/>
  <c r="P245" i="6"/>
  <c r="T295" i="6"/>
  <c r="BK259" i="3"/>
  <c r="J259" i="3"/>
  <c r="J110" i="3" s="1"/>
  <c r="BK198" i="5"/>
  <c r="J198" i="5"/>
  <c r="J102" i="5" s="1"/>
  <c r="BK140" i="2"/>
  <c r="J140" i="2" s="1"/>
  <c r="J99" i="2" s="1"/>
  <c r="BK135" i="2"/>
  <c r="J135" i="2" s="1"/>
  <c r="J98" i="2" s="1"/>
  <c r="BK346" i="3"/>
  <c r="J346" i="3" s="1"/>
  <c r="J116" i="3" s="1"/>
  <c r="BK207" i="4"/>
  <c r="J207" i="4"/>
  <c r="J105" i="4"/>
  <c r="BK284" i="4"/>
  <c r="J284" i="4" s="1"/>
  <c r="J112" i="4" s="1"/>
  <c r="BK219" i="5"/>
  <c r="J219" i="5"/>
  <c r="J106" i="5" s="1"/>
  <c r="BK259" i="5"/>
  <c r="J259" i="5"/>
  <c r="J110" i="5" s="1"/>
  <c r="BK398" i="5"/>
  <c r="J398" i="5"/>
  <c r="J118" i="5" s="1"/>
  <c r="BK185" i="2"/>
  <c r="J185" i="2" s="1"/>
  <c r="J102" i="2" s="1"/>
  <c r="BK179" i="3"/>
  <c r="J179" i="3" s="1"/>
  <c r="J101" i="3" s="1"/>
  <c r="BK177" i="4"/>
  <c r="J177" i="4" s="1"/>
  <c r="J101" i="4" s="1"/>
  <c r="BK202" i="5"/>
  <c r="J202" i="5"/>
  <c r="J104" i="5"/>
  <c r="BK123" i="7"/>
  <c r="J123" i="7" s="1"/>
  <c r="J98" i="7" s="1"/>
  <c r="BK134" i="7"/>
  <c r="J134" i="7"/>
  <c r="J101" i="7" s="1"/>
  <c r="BK283" i="2"/>
  <c r="J283" i="2"/>
  <c r="J110" i="2" s="1"/>
  <c r="BK310" i="2"/>
  <c r="J310" i="2"/>
  <c r="J113" i="2" s="1"/>
  <c r="BK138" i="3"/>
  <c r="J138" i="3" s="1"/>
  <c r="J98" i="3" s="1"/>
  <c r="BK131" i="7"/>
  <c r="J131" i="7" s="1"/>
  <c r="J100" i="7" s="1"/>
  <c r="J92" i="7"/>
  <c r="J117" i="7"/>
  <c r="BE129" i="7"/>
  <c r="E85" i="7"/>
  <c r="BE124" i="7"/>
  <c r="J89" i="7"/>
  <c r="BE127" i="7"/>
  <c r="BE132" i="7"/>
  <c r="BE135" i="7"/>
  <c r="J126" i="6"/>
  <c r="J98" i="6"/>
  <c r="F92" i="7"/>
  <c r="BE345" i="6"/>
  <c r="J91" i="6"/>
  <c r="F121" i="6"/>
  <c r="BE149" i="6"/>
  <c r="BE153" i="6"/>
  <c r="BE155" i="6"/>
  <c r="BE156" i="6"/>
  <c r="BE162" i="6"/>
  <c r="BE163" i="6"/>
  <c r="BE164" i="6"/>
  <c r="BE165" i="6"/>
  <c r="BE169" i="6"/>
  <c r="BE173" i="6"/>
  <c r="BE174" i="6"/>
  <c r="BE179" i="6"/>
  <c r="BE180" i="6"/>
  <c r="BE181" i="6"/>
  <c r="BE231" i="6"/>
  <c r="BE244" i="6"/>
  <c r="BE247" i="6"/>
  <c r="BE266" i="6"/>
  <c r="BE293" i="6"/>
  <c r="BE299" i="6"/>
  <c r="BE303" i="6"/>
  <c r="BE304" i="6"/>
  <c r="BE310" i="6"/>
  <c r="BE313" i="6"/>
  <c r="BE326" i="6"/>
  <c r="BE127" i="6"/>
  <c r="BE128" i="6"/>
  <c r="BE134" i="6"/>
  <c r="BE142" i="6"/>
  <c r="BE143" i="6"/>
  <c r="BE145" i="6"/>
  <c r="BE148" i="6"/>
  <c r="BE152" i="6"/>
  <c r="BE158" i="6"/>
  <c r="BE170" i="6"/>
  <c r="BE176" i="6"/>
  <c r="BE177" i="6"/>
  <c r="BE188" i="6"/>
  <c r="BE198" i="6"/>
  <c r="BE201" i="6"/>
  <c r="BE202" i="6"/>
  <c r="BE205" i="6"/>
  <c r="BE206" i="6"/>
  <c r="BE208" i="6"/>
  <c r="BE215" i="6"/>
  <c r="BE216" i="6"/>
  <c r="BE221" i="6"/>
  <c r="BE222" i="6"/>
  <c r="BE230" i="6"/>
  <c r="BE235" i="6"/>
  <c r="BE246" i="6"/>
  <c r="BE251" i="6"/>
  <c r="BE259" i="6"/>
  <c r="BE262" i="6"/>
  <c r="BE267" i="6"/>
  <c r="BE269" i="6"/>
  <c r="BE274" i="6"/>
  <c r="BE279" i="6"/>
  <c r="BE280" i="6"/>
  <c r="BE290" i="6"/>
  <c r="BE292" i="6"/>
  <c r="BE300" i="6"/>
  <c r="BE308" i="6"/>
  <c r="BE316" i="6"/>
  <c r="BE322" i="6"/>
  <c r="BE323" i="6"/>
  <c r="BE324" i="6"/>
  <c r="BE336" i="6"/>
  <c r="BE342" i="6"/>
  <c r="BE347" i="6"/>
  <c r="E114" i="6"/>
  <c r="BE132" i="6"/>
  <c r="BE135" i="6"/>
  <c r="BE140" i="6"/>
  <c r="BE144" i="6"/>
  <c r="BE166" i="6"/>
  <c r="BE175" i="6"/>
  <c r="BE190" i="6"/>
  <c r="BE192" i="6"/>
  <c r="BE195" i="6"/>
  <c r="BE210" i="6"/>
  <c r="BE211" i="6"/>
  <c r="BE212" i="6"/>
  <c r="BE223" i="6"/>
  <c r="BE226" i="6"/>
  <c r="BE228" i="6"/>
  <c r="BE232" i="6"/>
  <c r="BE236" i="6"/>
  <c r="BE237" i="6"/>
  <c r="BE249" i="6"/>
  <c r="BE250" i="6"/>
  <c r="BE253" i="6"/>
  <c r="BE255" i="6"/>
  <c r="BE260" i="6"/>
  <c r="BE261" i="6"/>
  <c r="BE263" i="6"/>
  <c r="BE275" i="6"/>
  <c r="BE277" i="6"/>
  <c r="BE283" i="6"/>
  <c r="BE286" i="6"/>
  <c r="BE288" i="6"/>
  <c r="BE294" i="6"/>
  <c r="BE296" i="6"/>
  <c r="BE297" i="6"/>
  <c r="BE305" i="6"/>
  <c r="BE307" i="6"/>
  <c r="BE309" i="6"/>
  <c r="BE320" i="6"/>
  <c r="BE329" i="6"/>
  <c r="BE337" i="6"/>
  <c r="BE341" i="6"/>
  <c r="BE344" i="6"/>
  <c r="BK139" i="5"/>
  <c r="J89" i="6"/>
  <c r="BE137" i="6"/>
  <c r="BE146" i="6"/>
  <c r="BE150" i="6"/>
  <c r="BE151" i="6"/>
  <c r="BE157" i="6"/>
  <c r="BE159" i="6"/>
  <c r="BE160" i="6"/>
  <c r="BE167" i="6"/>
  <c r="BE171" i="6"/>
  <c r="BE178" i="6"/>
  <c r="BE184" i="6"/>
  <c r="BE187" i="6"/>
  <c r="BE189" i="6"/>
  <c r="BE193" i="6"/>
  <c r="BE199" i="6"/>
  <c r="BE200" i="6"/>
  <c r="BE204" i="6"/>
  <c r="BE207" i="6"/>
  <c r="BE209" i="6"/>
  <c r="BE214" i="6"/>
  <c r="BE218" i="6"/>
  <c r="BE219" i="6"/>
  <c r="BE227" i="6"/>
  <c r="BE233" i="6"/>
  <c r="BE234" i="6"/>
  <c r="BE242" i="6"/>
  <c r="BE248" i="6"/>
  <c r="BE252" i="6"/>
  <c r="BE268" i="6"/>
  <c r="BE285" i="6"/>
  <c r="BE301" i="6"/>
  <c r="BE302" i="6"/>
  <c r="BE318" i="6"/>
  <c r="BE319" i="6"/>
  <c r="BE335" i="6"/>
  <c r="BE338" i="6"/>
  <c r="BE339" i="6"/>
  <c r="BE343" i="6"/>
  <c r="BE346" i="6"/>
  <c r="BE348" i="6"/>
  <c r="BE129" i="6"/>
  <c r="BE130" i="6"/>
  <c r="BE131" i="6"/>
  <c r="BE136" i="6"/>
  <c r="BE139" i="6"/>
  <c r="BE141" i="6"/>
  <c r="BE147" i="6"/>
  <c r="BE161" i="6"/>
  <c r="BE168" i="6"/>
  <c r="BE172" i="6"/>
  <c r="BE183" i="6"/>
  <c r="BE185" i="6"/>
  <c r="BE186" i="6"/>
  <c r="BE191" i="6"/>
  <c r="BE194" i="6"/>
  <c r="BE196" i="6"/>
  <c r="BE197" i="6"/>
  <c r="BE203" i="6"/>
  <c r="BE213" i="6"/>
  <c r="BE225" i="6"/>
  <c r="BE229" i="6"/>
  <c r="BE238" i="6"/>
  <c r="BE241" i="6"/>
  <c r="BE243" i="6"/>
  <c r="BE256" i="6"/>
  <c r="BE257" i="6"/>
  <c r="BE264" i="6"/>
  <c r="BE270" i="6"/>
  <c r="BE284" i="6"/>
  <c r="BE287" i="6"/>
  <c r="BE289" i="6"/>
  <c r="BE298" i="6"/>
  <c r="BE306" i="6"/>
  <c r="BE311" i="6"/>
  <c r="BE312" i="6"/>
  <c r="BE315" i="6"/>
  <c r="BE321" i="6"/>
  <c r="BE327" i="6"/>
  <c r="BE328" i="6"/>
  <c r="BE330" i="6"/>
  <c r="J92" i="6"/>
  <c r="BE133" i="6"/>
  <c r="BE138" i="6"/>
  <c r="BE220" i="6"/>
  <c r="BE224" i="6"/>
  <c r="BE239" i="6"/>
  <c r="BE240" i="6"/>
  <c r="BE254" i="6"/>
  <c r="BE258" i="6"/>
  <c r="BE265" i="6"/>
  <c r="BE273" i="6"/>
  <c r="BE278" i="6"/>
  <c r="BE281" i="6"/>
  <c r="BE282" i="6"/>
  <c r="BE291" i="6"/>
  <c r="BE314" i="6"/>
  <c r="BE325" i="6"/>
  <c r="BE271" i="6"/>
  <c r="BE272" i="6"/>
  <c r="BE276" i="6"/>
  <c r="BE331" i="6"/>
  <c r="BE332" i="6"/>
  <c r="BE333" i="6"/>
  <c r="BE334" i="6"/>
  <c r="BE340" i="6"/>
  <c r="J89" i="5"/>
  <c r="BE148" i="5"/>
  <c r="BE196" i="5"/>
  <c r="BE199" i="5"/>
  <c r="E128" i="5"/>
  <c r="BE172" i="5"/>
  <c r="BE203" i="5"/>
  <c r="BE227" i="5"/>
  <c r="BE253" i="5"/>
  <c r="BE265" i="5"/>
  <c r="J134" i="5"/>
  <c r="BE177" i="5"/>
  <c r="BE190" i="5"/>
  <c r="BE205" i="5"/>
  <c r="BE215" i="5"/>
  <c r="BE217" i="5"/>
  <c r="BE225" i="5"/>
  <c r="BE230" i="5"/>
  <c r="BE238" i="5"/>
  <c r="BE244" i="5"/>
  <c r="BE273" i="5"/>
  <c r="BE278" i="5"/>
  <c r="BE291" i="5"/>
  <c r="BE348" i="5"/>
  <c r="BE352" i="5"/>
  <c r="BE371" i="5"/>
  <c r="J134" i="4"/>
  <c r="J98" i="4" s="1"/>
  <c r="BK180" i="4"/>
  <c r="J180" i="4"/>
  <c r="J102" i="4"/>
  <c r="BE251" i="5"/>
  <c r="BE256" i="5"/>
  <c r="BE258" i="5"/>
  <c r="BE269" i="5"/>
  <c r="BE292" i="5"/>
  <c r="BE309" i="5"/>
  <c r="BE339" i="5"/>
  <c r="BE342" i="5"/>
  <c r="BE382" i="5"/>
  <c r="J92" i="5"/>
  <c r="F135" i="5"/>
  <c r="BE141" i="5"/>
  <c r="BE143" i="5"/>
  <c r="BE175" i="5"/>
  <c r="BE181" i="5"/>
  <c r="BE234" i="5"/>
  <c r="BE297" i="5"/>
  <c r="BE300" i="5"/>
  <c r="BE363" i="5"/>
  <c r="BE370" i="5"/>
  <c r="BE396" i="5"/>
  <c r="BE168" i="5"/>
  <c r="BE232" i="5"/>
  <c r="BE271" i="5"/>
  <c r="BE295" i="5"/>
  <c r="BE326" i="5"/>
  <c r="BE330" i="5"/>
  <c r="BE356" i="5"/>
  <c r="BE361" i="5"/>
  <c r="BE395" i="5"/>
  <c r="BE170" i="5"/>
  <c r="BE188" i="5"/>
  <c r="BE192" i="5"/>
  <c r="BE211" i="5"/>
  <c r="BE220" i="5"/>
  <c r="BE229" i="5"/>
  <c r="BE237" i="5"/>
  <c r="BE260" i="5"/>
  <c r="BE289" i="5"/>
  <c r="BE290" i="5"/>
  <c r="BE335" i="5"/>
  <c r="BE344" i="5"/>
  <c r="BE354" i="5"/>
  <c r="BE388" i="5"/>
  <c r="BE399" i="5"/>
  <c r="BE152" i="5"/>
  <c r="BE162" i="5"/>
  <c r="BE184" i="5"/>
  <c r="BE209" i="5"/>
  <c r="BE213" i="5"/>
  <c r="BE235" i="5"/>
  <c r="BE241" i="5"/>
  <c r="BE249" i="5"/>
  <c r="BE250" i="5"/>
  <c r="BE276" i="5"/>
  <c r="BE279" i="5"/>
  <c r="BE285" i="5"/>
  <c r="BE286" i="5"/>
  <c r="BE302" i="5"/>
  <c r="BE306" i="5"/>
  <c r="BE312" i="5"/>
  <c r="BE314" i="5"/>
  <c r="BE316" i="5"/>
  <c r="BE321" i="5"/>
  <c r="BE324" i="5"/>
  <c r="BE331" i="5"/>
  <c r="BE337" i="5"/>
  <c r="BE350" i="5"/>
  <c r="BE163" i="4"/>
  <c r="BE167" i="4"/>
  <c r="BE193" i="4"/>
  <c r="BE199" i="4"/>
  <c r="E85" i="4"/>
  <c r="J91" i="4"/>
  <c r="J92" i="4"/>
  <c r="BE175" i="4"/>
  <c r="BE178" i="4"/>
  <c r="BE186" i="4"/>
  <c r="BE203" i="4"/>
  <c r="BE205" i="4"/>
  <c r="BE235" i="4"/>
  <c r="BE275" i="4"/>
  <c r="J126" i="4"/>
  <c r="BE230" i="4"/>
  <c r="BE233" i="4"/>
  <c r="BE242" i="4"/>
  <c r="BE257" i="4"/>
  <c r="BE261" i="4"/>
  <c r="F92" i="4"/>
  <c r="BE145" i="4"/>
  <c r="BE152" i="4"/>
  <c r="BE213" i="4"/>
  <c r="BE216" i="4"/>
  <c r="BE262" i="4"/>
  <c r="BE135" i="4"/>
  <c r="BE150" i="4"/>
  <c r="BE159" i="4"/>
  <c r="BE190" i="4"/>
  <c r="BE197" i="4"/>
  <c r="BE201" i="4"/>
  <c r="BE218" i="4"/>
  <c r="BE219" i="4"/>
  <c r="BE222" i="4"/>
  <c r="BE226" i="4"/>
  <c r="BE228" i="4"/>
  <c r="BE241" i="4"/>
  <c r="BE249" i="4"/>
  <c r="BE254" i="4"/>
  <c r="BE259" i="4"/>
  <c r="BA97" i="1"/>
  <c r="BE156" i="4"/>
  <c r="BE169" i="4"/>
  <c r="BE171" i="4"/>
  <c r="BE182" i="4"/>
  <c r="BE208" i="4"/>
  <c r="BE215" i="4"/>
  <c r="BE227" i="4"/>
  <c r="BE240" i="4"/>
  <c r="BE245" i="4"/>
  <c r="BE251" i="4"/>
  <c r="BE281" i="4"/>
  <c r="BE282" i="4"/>
  <c r="BE285" i="4"/>
  <c r="J89" i="3"/>
  <c r="F133" i="3"/>
  <c r="BE162" i="3"/>
  <c r="BE257" i="3"/>
  <c r="BE265" i="3"/>
  <c r="BE272" i="3"/>
  <c r="BE275" i="3"/>
  <c r="BE279" i="3"/>
  <c r="J133" i="3"/>
  <c r="BE149" i="3"/>
  <c r="BE206" i="3"/>
  <c r="BE212" i="3"/>
  <c r="BE227" i="3"/>
  <c r="BE235" i="3"/>
  <c r="BE255" i="3"/>
  <c r="BE260" i="3"/>
  <c r="BE281" i="3"/>
  <c r="BE296" i="3"/>
  <c r="BE139" i="3"/>
  <c r="BE177" i="3"/>
  <c r="BE197" i="3"/>
  <c r="BE210" i="3"/>
  <c r="BE217" i="3"/>
  <c r="BE243" i="3"/>
  <c r="BE253" i="3"/>
  <c r="BE292" i="3"/>
  <c r="BE317" i="3"/>
  <c r="BE319" i="3"/>
  <c r="J91" i="3"/>
  <c r="BE188" i="3"/>
  <c r="BE195" i="3"/>
  <c r="BE221" i="3"/>
  <c r="BE290" i="3"/>
  <c r="BE304" i="3"/>
  <c r="E85" i="3"/>
  <c r="BE160" i="3"/>
  <c r="BE169" i="3"/>
  <c r="BE173" i="3"/>
  <c r="BE180" i="3"/>
  <c r="BE184" i="3"/>
  <c r="BE191" i="3"/>
  <c r="BE199" i="3"/>
  <c r="BE201" i="3"/>
  <c r="BE214" i="3"/>
  <c r="BE222" i="3"/>
  <c r="BE226" i="3"/>
  <c r="BE237" i="3"/>
  <c r="BE246" i="3"/>
  <c r="BE254" i="3"/>
  <c r="BE271" i="3"/>
  <c r="BE286" i="3"/>
  <c r="BE302" i="3"/>
  <c r="BE312" i="3"/>
  <c r="BE322" i="3"/>
  <c r="BE332" i="3"/>
  <c r="BE337" i="3"/>
  <c r="BE343" i="3"/>
  <c r="BE344" i="3"/>
  <c r="BE155" i="3"/>
  <c r="BE158" i="3"/>
  <c r="BE165" i="3"/>
  <c r="BE229" i="3"/>
  <c r="BE230" i="3"/>
  <c r="BE315" i="3"/>
  <c r="BE347" i="3"/>
  <c r="BE153" i="3"/>
  <c r="BE171" i="3"/>
  <c r="BE203" i="3"/>
  <c r="BE219" i="3"/>
  <c r="BE224" i="3"/>
  <c r="BE233" i="3"/>
  <c r="BE240" i="3"/>
  <c r="BE241" i="3"/>
  <c r="BE249" i="3"/>
  <c r="BE263" i="3"/>
  <c r="BE300" i="3"/>
  <c r="BE307" i="3"/>
  <c r="BE309" i="3"/>
  <c r="BE270" i="3"/>
  <c r="BE277" i="3"/>
  <c r="J91" i="2"/>
  <c r="J127" i="2"/>
  <c r="BE200" i="2"/>
  <c r="BE218" i="2"/>
  <c r="BE239" i="2"/>
  <c r="BE222" i="2"/>
  <c r="BE230" i="2"/>
  <c r="BE238" i="2"/>
  <c r="BE250" i="2"/>
  <c r="BE308" i="2"/>
  <c r="BE136" i="2"/>
  <c r="BE149" i="2"/>
  <c r="BE155" i="2"/>
  <c r="BE161" i="2"/>
  <c r="BE179" i="2"/>
  <c r="BE186" i="2"/>
  <c r="BE190" i="2"/>
  <c r="BE227" i="2"/>
  <c r="BE229" i="2"/>
  <c r="BE241" i="2"/>
  <c r="BE244" i="2"/>
  <c r="BE248" i="2"/>
  <c r="F92" i="2"/>
  <c r="BE143" i="2"/>
  <c r="BE159" i="2"/>
  <c r="BE169" i="2"/>
  <c r="BE183" i="2"/>
  <c r="BE192" i="2"/>
  <c r="BE233" i="2"/>
  <c r="BE235" i="2"/>
  <c r="BE236" i="2"/>
  <c r="BE253" i="2"/>
  <c r="BE278" i="2"/>
  <c r="BE284" i="2"/>
  <c r="E123" i="2"/>
  <c r="BE175" i="2"/>
  <c r="BE209" i="2"/>
  <c r="BE225" i="2"/>
  <c r="BE255" i="2"/>
  <c r="BE263" i="2"/>
  <c r="BE265" i="2"/>
  <c r="BE293" i="2"/>
  <c r="BE307" i="2"/>
  <c r="BE311" i="2"/>
  <c r="BE194" i="2"/>
  <c r="BE240" i="2"/>
  <c r="BE257" i="2"/>
  <c r="BE259" i="2"/>
  <c r="BE261" i="2"/>
  <c r="BE281" i="2"/>
  <c r="BE289" i="2"/>
  <c r="BE303" i="2"/>
  <c r="J92" i="2"/>
  <c r="BE141" i="2"/>
  <c r="BE196" i="2"/>
  <c r="BE198" i="2"/>
  <c r="BE203" i="2"/>
  <c r="BE205" i="2"/>
  <c r="BE212" i="2"/>
  <c r="BE216" i="2"/>
  <c r="BE232" i="2"/>
  <c r="BE165" i="2"/>
  <c r="BE177" i="2"/>
  <c r="BE267" i="2"/>
  <c r="BE271" i="2"/>
  <c r="BE273" i="2"/>
  <c r="BE276" i="2"/>
  <c r="BE291" i="2"/>
  <c r="BE296" i="2"/>
  <c r="J34" i="2"/>
  <c r="AW95" i="1"/>
  <c r="J34" i="4"/>
  <c r="AW97" i="1" s="1"/>
  <c r="F36" i="5"/>
  <c r="BC98" i="1" s="1"/>
  <c r="J34" i="7"/>
  <c r="AW100" i="1" s="1"/>
  <c r="F35" i="7"/>
  <c r="BB100" i="1"/>
  <c r="F37" i="7"/>
  <c r="BD100" i="1" s="1"/>
  <c r="F36" i="2"/>
  <c r="BC95" i="1" s="1"/>
  <c r="J34" i="3"/>
  <c r="AW96" i="1" s="1"/>
  <c r="F35" i="5"/>
  <c r="BB98" i="1" s="1"/>
  <c r="J34" i="6"/>
  <c r="AW99" i="1" s="1"/>
  <c r="F35" i="2"/>
  <c r="BB95" i="1" s="1"/>
  <c r="F37" i="4"/>
  <c r="BD97" i="1" s="1"/>
  <c r="F37" i="5"/>
  <c r="BD98" i="1" s="1"/>
  <c r="F34" i="7"/>
  <c r="BA100" i="1" s="1"/>
  <c r="F36" i="7"/>
  <c r="BC100" i="1" s="1"/>
  <c r="F34" i="3"/>
  <c r="BA96" i="1" s="1"/>
  <c r="F37" i="3"/>
  <c r="BD96" i="1" s="1"/>
  <c r="F34" i="6"/>
  <c r="BA99" i="1" s="1"/>
  <c r="F34" i="2"/>
  <c r="BA95" i="1" s="1"/>
  <c r="F36" i="3"/>
  <c r="BC96" i="1" s="1"/>
  <c r="F36" i="6"/>
  <c r="BC99" i="1" s="1"/>
  <c r="F37" i="2"/>
  <c r="BD95" i="1" s="1"/>
  <c r="F35" i="4"/>
  <c r="BB97" i="1" s="1"/>
  <c r="F34" i="5"/>
  <c r="BA98" i="1" s="1"/>
  <c r="F35" i="6"/>
  <c r="BB99" i="1" s="1"/>
  <c r="F35" i="3"/>
  <c r="BB96" i="1" s="1"/>
  <c r="F36" i="4"/>
  <c r="BC97" i="1" s="1"/>
  <c r="J34" i="5"/>
  <c r="AW98" i="1" s="1"/>
  <c r="F37" i="6"/>
  <c r="BD99" i="1" s="1"/>
  <c r="BK188" i="2" l="1"/>
  <c r="P188" i="2"/>
  <c r="P133" i="2" s="1"/>
  <c r="AU95" i="1" s="1"/>
  <c r="P180" i="4"/>
  <c r="P132" i="4"/>
  <c r="AU97" i="1" s="1"/>
  <c r="T188" i="2"/>
  <c r="T133" i="2" s="1"/>
  <c r="T180" i="4"/>
  <c r="T138" i="5"/>
  <c r="R139" i="5"/>
  <c r="R138" i="5" s="1"/>
  <c r="BK133" i="4"/>
  <c r="BK132" i="4" s="1"/>
  <c r="J132" i="4" s="1"/>
  <c r="J30" i="4" s="1"/>
  <c r="AG97" i="1" s="1"/>
  <c r="R188" i="2"/>
  <c r="R133" i="2"/>
  <c r="BK125" i="6"/>
  <c r="J125" i="6"/>
  <c r="J97" i="6" s="1"/>
  <c r="P125" i="6"/>
  <c r="P124" i="6" s="1"/>
  <c r="AU99" i="1" s="1"/>
  <c r="R125" i="6"/>
  <c r="R124" i="6"/>
  <c r="R133" i="4"/>
  <c r="R132" i="4"/>
  <c r="T182" i="3"/>
  <c r="T136" i="3"/>
  <c r="R182" i="3"/>
  <c r="R136" i="3"/>
  <c r="T125" i="6"/>
  <c r="T124" i="6" s="1"/>
  <c r="T133" i="4"/>
  <c r="T132" i="4"/>
  <c r="P182" i="3"/>
  <c r="P136" i="3"/>
  <c r="AU96" i="1" s="1"/>
  <c r="P139" i="5"/>
  <c r="P138" i="5" s="1"/>
  <c r="AU98" i="1" s="1"/>
  <c r="BK137" i="3"/>
  <c r="J137" i="3"/>
  <c r="J97" i="3"/>
  <c r="BK182" i="3"/>
  <c r="J182" i="3" s="1"/>
  <c r="J102" i="3" s="1"/>
  <c r="BK134" i="2"/>
  <c r="J134" i="2" s="1"/>
  <c r="J97" i="2" s="1"/>
  <c r="BK201" i="5"/>
  <c r="J201" i="5" s="1"/>
  <c r="J103" i="5" s="1"/>
  <c r="BK122" i="7"/>
  <c r="BK121" i="7" s="1"/>
  <c r="J121" i="7" s="1"/>
  <c r="J30" i="7" s="1"/>
  <c r="AG100" i="1" s="1"/>
  <c r="AN100" i="1" s="1"/>
  <c r="J139" i="5"/>
  <c r="J97" i="5"/>
  <c r="J188" i="2"/>
  <c r="J103" i="2" s="1"/>
  <c r="J33" i="4"/>
  <c r="AV97" i="1" s="1"/>
  <c r="AT97" i="1" s="1"/>
  <c r="F33" i="6"/>
  <c r="AZ99" i="1" s="1"/>
  <c r="J33" i="5"/>
  <c r="AV98" i="1" s="1"/>
  <c r="AT98" i="1" s="1"/>
  <c r="F33" i="2"/>
  <c r="AZ95" i="1" s="1"/>
  <c r="J33" i="7"/>
  <c r="AV100" i="1" s="1"/>
  <c r="AT100" i="1" s="1"/>
  <c r="J33" i="2"/>
  <c r="AV95" i="1"/>
  <c r="AT95" i="1" s="1"/>
  <c r="BA94" i="1"/>
  <c r="AW94" i="1"/>
  <c r="AK30" i="1" s="1"/>
  <c r="J33" i="3"/>
  <c r="AV96" i="1" s="1"/>
  <c r="AT96" i="1" s="1"/>
  <c r="F33" i="7"/>
  <c r="AZ100" i="1" s="1"/>
  <c r="BD94" i="1"/>
  <c r="W33" i="1"/>
  <c r="F33" i="3"/>
  <c r="AZ96" i="1"/>
  <c r="BC94" i="1"/>
  <c r="W32" i="1" s="1"/>
  <c r="BB94" i="1"/>
  <c r="AX94" i="1" s="1"/>
  <c r="F33" i="4"/>
  <c r="AZ97" i="1"/>
  <c r="J33" i="6"/>
  <c r="AV99" i="1" s="1"/>
  <c r="AT99" i="1" s="1"/>
  <c r="F33" i="5"/>
  <c r="AZ98" i="1" s="1"/>
  <c r="J133" i="4" l="1"/>
  <c r="J97" i="4" s="1"/>
  <c r="BK138" i="5"/>
  <c r="J138" i="5"/>
  <c r="BK136" i="3"/>
  <c r="J136" i="3"/>
  <c r="BK133" i="2"/>
  <c r="J133" i="2" s="1"/>
  <c r="J96" i="2" s="1"/>
  <c r="J96" i="7"/>
  <c r="J122" i="7"/>
  <c r="J97" i="7"/>
  <c r="BK124" i="6"/>
  <c r="J124" i="6"/>
  <c r="J96" i="6"/>
  <c r="J39" i="7"/>
  <c r="AN97" i="1"/>
  <c r="J96" i="4"/>
  <c r="J39" i="4"/>
  <c r="AU94" i="1"/>
  <c r="AZ94" i="1"/>
  <c r="W29" i="1" s="1"/>
  <c r="J30" i="5"/>
  <c r="AG98" i="1"/>
  <c r="J30" i="3"/>
  <c r="AG96" i="1" s="1"/>
  <c r="AY94" i="1"/>
  <c r="W31" i="1"/>
  <c r="W30" i="1"/>
  <c r="J39" i="5" l="1"/>
  <c r="J39" i="3"/>
  <c r="J96" i="5"/>
  <c r="J96" i="3"/>
  <c r="AN98" i="1"/>
  <c r="AN96" i="1"/>
  <c r="J30" i="6"/>
  <c r="AG99" i="1" s="1"/>
  <c r="J30" i="2"/>
  <c r="AG95" i="1"/>
  <c r="AN95" i="1" s="1"/>
  <c r="AV94" i="1"/>
  <c r="AK29" i="1"/>
  <c r="AN99" i="1" l="1"/>
  <c r="J39" i="2"/>
  <c r="J39" i="6"/>
  <c r="AG94" i="1"/>
  <c r="AK26" i="1" s="1"/>
  <c r="AK35" i="1" s="1"/>
  <c r="AT94" i="1"/>
  <c r="AN94" i="1"/>
</calcChain>
</file>

<file path=xl/sharedStrings.xml><?xml version="1.0" encoding="utf-8"?>
<sst xmlns="http://schemas.openxmlformats.org/spreadsheetml/2006/main" count="12043" uniqueCount="1339">
  <si>
    <t>Export Komplet</t>
  </si>
  <si>
    <t/>
  </si>
  <si>
    <t>2.0</t>
  </si>
  <si>
    <t>ZAMOK</t>
  </si>
  <si>
    <t>False</t>
  </si>
  <si>
    <t>{0c0b3687-583b-498b-8962-e0bff08cb988}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</si>
  <si>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</si>
  <si>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</si>
  <si>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</si>
  <si>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</si>
  <si>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</si>
  <si>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</si>
  <si>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</si>
  <si>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</si>
  <si>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</si>
  <si>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</si>
  <si>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</si>
  <si>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odborných učeben, Gymnázium Cheb</t>
  </si>
  <si>
    <t>KSO:</t>
  </si>
  <si>
    <t>CC-CZ:</t>
  </si>
  <si>
    <t>Místo:</t>
  </si>
  <si>
    <t xml:space="preserve"> </t>
  </si>
  <si>
    <t>Datum:</t>
  </si>
  <si>
    <t>4. 10. 2024</t>
  </si>
  <si>
    <t>Zadavatel:</t>
  </si>
  <si>
    <t>IČ:</t>
  </si>
  <si>
    <t>47723386</t>
  </si>
  <si>
    <t>Gymnázium Cheb, Nerudova 2283/7, Cheb</t>
  </si>
  <si>
    <t>DIČ:</t>
  </si>
  <si>
    <t>386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</si>
  <si>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</si>
  <si>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</si>
  <si>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</si>
  <si>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</si>
  <si>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</si>
  <si>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</si>
  <si>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</si>
  <si>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</si>
  <si>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</si>
  <si>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</si>
  <si>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</si>
  <si>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</si>
  <si>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</si>
  <si>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</si>
  <si>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</si>
  <si>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</si>
  <si>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</si>
  <si>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</si>
  <si>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</si>
  <si>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</si>
  <si>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</si>
  <si>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</si>
  <si>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</si>
  <si>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</si>
  <si>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</si>
  <si>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</si>
  <si>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</si>
  <si>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</si>
  <si>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</si>
  <si>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</si>
  <si>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</si>
  <si>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</si>
  <si>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</si>
  <si>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</si>
  <si>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</si>
  <si>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</si>
  <si>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</si>
  <si>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</si>
  <si>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</si>
  <si>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</si>
  <si>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</si>
  <si>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</si>
  <si>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</si>
  <si>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</si>
  <si>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</si>
  <si>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</si>
  <si>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</si>
  <si>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</si>
  <si>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</si>
  <si>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</si>
  <si>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</si>
  <si>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</si>
  <si>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 PP</t>
  </si>
  <si>
    <t>STA</t>
  </si>
  <si>
    <t>1</t>
  </si>
  <si>
    <t>{68d1d51e-bfb0-49cc-9d40-3b3719f19342}</t>
  </si>
  <si>
    <t>2</t>
  </si>
  <si>
    <t>02</t>
  </si>
  <si>
    <t>2. NP</t>
  </si>
  <si>
    <t>{3463de5c-1510-4abf-8ae9-07bd78849fd6}</t>
  </si>
  <si>
    <t>03</t>
  </si>
  <si>
    <t>3. NP</t>
  </si>
  <si>
    <t>{9791e723-0442-4744-816c-685062e7e215}</t>
  </si>
  <si>
    <t>04</t>
  </si>
  <si>
    <t>4. NP</t>
  </si>
  <si>
    <t>{bd3e4f16-8929-4128-ab5c-af94131c4916}</t>
  </si>
  <si>
    <t>05</t>
  </si>
  <si>
    <t>Elektroinstalace</t>
  </si>
  <si>
    <t>{8583d056-03ac-49ad-9946-c2f1cec219e6}</t>
  </si>
  <si>
    <t>06</t>
  </si>
  <si>
    <t>Vedlejší rozpočtové ...</t>
  </si>
  <si>
    <t>{c2d97130-556f-40fd-99f0-5a22d548ebdf}</t>
  </si>
  <si>
    <t>KRYCÍ LIST SOUPISU PRACÍ</t>
  </si>
  <si>
    <t>Objekt:</t>
  </si>
  <si>
    <t>01 - 1. PP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</si>
  <si>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</si>
  <si>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</si>
  <si>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</si>
  <si>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</si>
  <si>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</si>
  <si>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</si>
  <si>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</si>
  <si>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</si>
  <si>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</si>
  <si>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</si>
  <si>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</si>
  <si>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</si>
  <si>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</si>
  <si>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</si>
  <si>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</si>
  <si>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</si>
  <si>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</si>
  <si>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</si>
  <si>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</si>
  <si>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</si>
  <si>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</si>
  <si>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</si>
  <si>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</si>
  <si>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</si>
  <si>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</si>
  <si>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</si>
  <si>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</si>
  <si>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</si>
  <si>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</si>
  <si>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</si>
  <si>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</si>
  <si>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</si>
  <si>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</si>
  <si>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</si>
  <si>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</si>
  <si>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</si>
  <si>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</si>
  <si>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</si>
  <si>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</si>
  <si>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</si>
  <si>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</si>
  <si>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310271071</t>
  </si>
  <si>
    <t>Zazdívka otvorů ve zdivu nadzákladovém pl přes 1 do 4 m2 pórobetonovými tvárnicemi do P2 na tenkovrstvou maltu tl 300 m</t>
  </si>
  <si>
    <t>m2</t>
  </si>
  <si>
    <t>CS ÚRS 2024 02</t>
  </si>
  <si>
    <t>4</t>
  </si>
  <si>
    <t>Online PSC</t>
  </si>
  <si>
    <t>https://podminky.urs.cz/item/CS_URS_2024_02/310271071</t>
  </si>
  <si>
    <t>VV</t>
  </si>
  <si>
    <t>"dveře do kabinetu" 1,1*2,3</t>
  </si>
  <si>
    <t>Součet</t>
  </si>
  <si>
    <t>6</t>
  </si>
  <si>
    <t>Úpravy povrchů, podlahy a osazování výplní</t>
  </si>
  <si>
    <t>612325225</t>
  </si>
  <si>
    <t>Vápenocementová štuková omítka malých ploch přes 1 do 4 m2 na stěnách</t>
  </si>
  <si>
    <t>kus</t>
  </si>
  <si>
    <t>https://podminky.urs.cz/item/CS_URS_2024_02/612325225</t>
  </si>
  <si>
    <t>612325421</t>
  </si>
  <si>
    <t>Oprava vnitřní vápenocementové štukové omítky tl jádrové omítky do 20 mm a tl štuku do 3 mm stěn v rozsahu plochy do 10 %</t>
  </si>
  <si>
    <t>https://podminky.urs.cz/item/CS_URS_2024_02/612325421</t>
  </si>
  <si>
    <t>"stěny" (16,7*2+7,3*2)*3,3</t>
  </si>
  <si>
    <t>158,4*0,15 "Přepočtené koeficientem množství</t>
  </si>
  <si>
    <t>631312141</t>
  </si>
  <si>
    <t>Doplnění rýh v dosavadních mazaninách betonem prostým</t>
  </si>
  <si>
    <t>m3</t>
  </si>
  <si>
    <t>8</t>
  </si>
  <si>
    <t>https://podminky.urs.cz/item/CS_URS_2024_02/631312141</t>
  </si>
  <si>
    <t>"po vybourané příčce" 7,3*0,2*0,06</t>
  </si>
  <si>
    <t>"kabel  v podlaze" 2*0,2*0,06</t>
  </si>
  <si>
    <t>9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</si>
  <si>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</si>
  <si>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</si>
  <si>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</si>
  <si>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</si>
  <si>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10</t>
  </si>
  <si>
    <t>https://podminky.urs.cz/item/CS_URS_2024_02/949101111</t>
  </si>
  <si>
    <t>(9,9*7,3)+(6,6*3,5)</t>
  </si>
  <si>
    <t>952901111</t>
  </si>
  <si>
    <t>Vyčištění budov bytové a občanské výstavby při výšce podlaží do 4 m</t>
  </si>
  <si>
    <t>https://podminky.urs.cz/item/CS_URS_2024_02/952901111</t>
  </si>
  <si>
    <t>7</t>
  </si>
  <si>
    <t>962086111</t>
  </si>
  <si>
    <t>Bourání pórobetonových příček nebo přizdívek tl přes 100 do 150 mm</t>
  </si>
  <si>
    <t>14</t>
  </si>
  <si>
    <t>https://podminky.urs.cz/item/CS_URS_2024_02/962086111</t>
  </si>
  <si>
    <t>7,3*3,3</t>
  </si>
  <si>
    <t>968072455</t>
  </si>
  <si>
    <t>Vybourání kovových dveřních zárubní pl do 2 m2</t>
  </si>
  <si>
    <t>16</t>
  </si>
  <si>
    <t>https://podminky.urs.cz/item/CS_URS_2024_02/968072455</t>
  </si>
  <si>
    <t>0,8*2*2</t>
  </si>
  <si>
    <t>978059511</t>
  </si>
  <si>
    <t>Odsekání a odebrání obkladů stěn z vnitřních obkládaček plochy do 1 m2</t>
  </si>
  <si>
    <t>18</t>
  </si>
  <si>
    <t>https://podminky.urs.cz/item/CS_URS_2024_02/978059511</t>
  </si>
  <si>
    <t>"B0112" (0,45+1+0,45)*1,6</t>
  </si>
  <si>
    <t>"kabinet" 3,04</t>
  </si>
  <si>
    <t>997</t>
  </si>
  <si>
    <t>Přesun sutě</t>
  </si>
  <si>
    <t>997013153</t>
  </si>
  <si>
    <t>Vnitrostaveništní doprava suti a vybouraných hmot pro budovy v přes 9 do 12 m s omezením mechanizace</t>
  </si>
  <si>
    <t>t</t>
  </si>
  <si>
    <t>20</t>
  </si>
  <si>
    <t>https://podminky.urs.cz/item/CS_URS_2024_02/997013153</t>
  </si>
  <si>
    <t>11</t>
  </si>
  <si>
    <t>997013501</t>
  </si>
  <si>
    <t>Odvoz suti a vybouraných hmot na skládku nebo meziskládku do 1 km se složením</t>
  </si>
  <si>
    <t>22</t>
  </si>
  <si>
    <t>https://podminky.urs.cz/item/CS_URS_2024_02/997013501</t>
  </si>
  <si>
    <t>997013509</t>
  </si>
  <si>
    <t>Příplatek k odvozu suti a vybouraných hmot na skládku ZKD 1 km přes 1 km</t>
  </si>
  <si>
    <t>24</t>
  </si>
  <si>
    <t>https://podminky.urs.cz/item/CS_URS_2024_02/997013509</t>
  </si>
  <si>
    <t>3,271*4,6 "Přepočtené koeficientem množství</t>
  </si>
  <si>
    <t>13</t>
  </si>
  <si>
    <t>997013631</t>
  </si>
  <si>
    <t>Poplatek za uložení na skládce (skládkovné) stavebního odpadu směsného kód odpadu 17 09 04</t>
  </si>
  <si>
    <t>26</t>
  </si>
  <si>
    <t>https://podminky.urs.cz/item/CS_URS_2024_02/997013631</t>
  </si>
  <si>
    <t>998</t>
  </si>
  <si>
    <t>Přesun hmot</t>
  </si>
  <si>
    <t>998011009</t>
  </si>
  <si>
    <t>Přesun hmot pro budovy zděné s omezením mechanizace pro budovy v přes 6 do 12 m</t>
  </si>
  <si>
    <t>28</t>
  </si>
  <si>
    <t>https://podminky.urs.cz/item/CS_URS_2024_02/998011009</t>
  </si>
  <si>
    <t>PSV</t>
  </si>
  <si>
    <t>Práce a dodávky PSV</t>
  </si>
  <si>
    <t>725</t>
  </si>
  <si>
    <t>Zdravotechnika - zařizovací předměty</t>
  </si>
  <si>
    <t>15</t>
  </si>
  <si>
    <t>725210821</t>
  </si>
  <si>
    <t>Demontáž umyvadel bez výtokových armatur</t>
  </si>
  <si>
    <t>soubor</t>
  </si>
  <si>
    <t>40</t>
  </si>
  <si>
    <t>https://podminky.urs.cz/item/CS_URS_2024_02/725210821</t>
  </si>
  <si>
    <t>725210911</t>
  </si>
  <si>
    <t>Opravy umyvadel odmontování a zpětná montáž umyvadel bez výtokových armatur</t>
  </si>
  <si>
    <t>42</t>
  </si>
  <si>
    <t>https://podminky.urs.cz/item/CS_URS_2024_02/725210911</t>
  </si>
  <si>
    <t>17</t>
  </si>
  <si>
    <t>725210982</t>
  </si>
  <si>
    <t>Opravy umyvadel odmontování zápachové uzávěrky</t>
  </si>
  <si>
    <t>44</t>
  </si>
  <si>
    <t>https://podminky.urs.cz/item/CS_URS_2024_02/725210982</t>
  </si>
  <si>
    <t>725210983</t>
  </si>
  <si>
    <t>Opravy umyvadel zpětná montáž zápachové uzávěrky</t>
  </si>
  <si>
    <t>46</t>
  </si>
  <si>
    <t>https://podminky.urs.cz/item/CS_URS_2024_02/725210983</t>
  </si>
  <si>
    <t>19</t>
  </si>
  <si>
    <t>725820801</t>
  </si>
  <si>
    <t>Demontáž baterie nástěnné do G 3 / 4</t>
  </si>
  <si>
    <t>48</t>
  </si>
  <si>
    <t>https://podminky.urs.cz/item/CS_URS_2024_02/725820801</t>
  </si>
  <si>
    <t>998725212</t>
  </si>
  <si>
    <t>Přesun hmot procentní pro zařizovací předměty s omezením mechanizace v objektech v přes 6 do 12 m</t>
  </si>
  <si>
    <t>%</t>
  </si>
  <si>
    <t>52</t>
  </si>
  <si>
    <t>https://podminky.urs.cz/item/CS_URS_2024_02/998725212</t>
  </si>
  <si>
    <t>762</t>
  </si>
  <si>
    <t>Konstrukce tesařské</t>
  </si>
  <si>
    <t>762431023</t>
  </si>
  <si>
    <t>Obložení stěn z desek OSB tl 15 mm nebroušených na pero a drážku šroubovaných</t>
  </si>
  <si>
    <t>1477746534</t>
  </si>
  <si>
    <t>https://podminky.urs.cz/item/CS_URS_2024_02/762431023</t>
  </si>
  <si>
    <t>762511847</t>
  </si>
  <si>
    <t>Demontáž kce podkladové z desek dřevoštěpkových tl přes 15 mm na sraz šroubovaných</t>
  </si>
  <si>
    <t>54</t>
  </si>
  <si>
    <t>https://podminky.urs.cz/item/CS_URS_2024_02/762511847</t>
  </si>
  <si>
    <t>"stupínek pod katedrou" 5,5*2,2</t>
  </si>
  <si>
    <t>23</t>
  </si>
  <si>
    <t>998762212</t>
  </si>
  <si>
    <t>Přesun hmot procentní pro kce tesařské s omezením mechanizace v objektech v přes 6 do 12 m</t>
  </si>
  <si>
    <t>1400383336</t>
  </si>
  <si>
    <t>https://podminky.urs.cz/item/CS_URS_2024_02/998762212</t>
  </si>
  <si>
    <t>763</t>
  </si>
  <si>
    <t>Konstrukce suché výstavby</t>
  </si>
  <si>
    <t>763121449</t>
  </si>
  <si>
    <t>SDK stěna předsazená tl 90 mm profil CW+UW 75 deska 1x akustická 12,5 s izolací EI 30 Rw do 25 dB</t>
  </si>
  <si>
    <t>-1053541035</t>
  </si>
  <si>
    <t>https://podminky.urs.cz/item/CS_URS_2024_02/763121449</t>
  </si>
  <si>
    <t>(2,49+2,32+1,74+0,8+0,2)*3,27</t>
  </si>
  <si>
    <t>25</t>
  </si>
  <si>
    <t>763121714</t>
  </si>
  <si>
    <t>SDK stěna předsazená základní penetrační nátěr</t>
  </si>
  <si>
    <t>-929018101</t>
  </si>
  <si>
    <t>https://podminky.urs.cz/item/CS_URS_2024_02/763121714</t>
  </si>
  <si>
    <t>763164611</t>
  </si>
  <si>
    <t>SDK obklad kcí tvaru U š do 0,6 m desky 1xA 12,5</t>
  </si>
  <si>
    <t>m</t>
  </si>
  <si>
    <t>57705231</t>
  </si>
  <si>
    <t>https://podminky.urs.cz/item/CS_URS_2024_02/763164611</t>
  </si>
  <si>
    <t>"rozvod topení pod stropem" 6,85</t>
  </si>
  <si>
    <t>27</t>
  </si>
  <si>
    <t>998763412</t>
  </si>
  <si>
    <t>Přesun hmot procentní pro konstrukce montované z desek s omezením mechanizace v objektech v přes 6 do 12 m</t>
  </si>
  <si>
    <t>-413641100</t>
  </si>
  <si>
    <t>https://podminky.urs.cz/item/CS_URS_2024_02/998763412</t>
  </si>
  <si>
    <t>766</t>
  </si>
  <si>
    <t>Konstrukce truhlářské</t>
  </si>
  <si>
    <t>766491851</t>
  </si>
  <si>
    <t>Demontáž prahů dveří jednokřídlových</t>
  </si>
  <si>
    <t>62</t>
  </si>
  <si>
    <t>https://podminky.urs.cz/item/CS_URS_2024_02/766491851</t>
  </si>
  <si>
    <t>29</t>
  </si>
  <si>
    <t>766660001</t>
  </si>
  <si>
    <t>Montáž dveřních křídel otvíravých jednokřídlových š do 0,8 m do ocelové zárubně</t>
  </si>
  <si>
    <t>64</t>
  </si>
  <si>
    <t>https://podminky.urs.cz/item/CS_URS_2024_02/766660001</t>
  </si>
  <si>
    <t>30</t>
  </si>
  <si>
    <t>M</t>
  </si>
  <si>
    <t>MSN.0069879.URS</t>
  </si>
  <si>
    <t>dveře protihlukové PP CPL standard</t>
  </si>
  <si>
    <t>32</t>
  </si>
  <si>
    <t>66</t>
  </si>
  <si>
    <t>31</t>
  </si>
  <si>
    <t>766660728</t>
  </si>
  <si>
    <t>Montáž dveřního interiérového kování - zámku</t>
  </si>
  <si>
    <t>68</t>
  </si>
  <si>
    <t>https://podminky.urs.cz/item/CS_URS_2024_02/766660728</t>
  </si>
  <si>
    <t>54924012</t>
  </si>
  <si>
    <t>zámek zadlabací vložkový pravolevý rozteč 72x40mm</t>
  </si>
  <si>
    <t>70</t>
  </si>
  <si>
    <t>33</t>
  </si>
  <si>
    <t>766660729</t>
  </si>
  <si>
    <t>Montáž dveřního interiérového kování - štítku s klikou</t>
  </si>
  <si>
    <t>72</t>
  </si>
  <si>
    <t>https://podminky.urs.cz/item/CS_URS_2024_02/766660729</t>
  </si>
  <si>
    <t>34</t>
  </si>
  <si>
    <t>54914123</t>
  </si>
  <si>
    <t>kování rozetové klika/klika</t>
  </si>
  <si>
    <t>74</t>
  </si>
  <si>
    <t>35</t>
  </si>
  <si>
    <t>766691914</t>
  </si>
  <si>
    <t>Vyvěšení nebo zavěšení dřevěných křídel dveří pl do 2 m2</t>
  </si>
  <si>
    <t>76</t>
  </si>
  <si>
    <t>https://podminky.urs.cz/item/CS_URS_2024_02/766691914</t>
  </si>
  <si>
    <t>36</t>
  </si>
  <si>
    <t>766692312R001</t>
  </si>
  <si>
    <t>Montáž záclonových krytů z hliníku dl přes 1,75 do 2,70 m</t>
  </si>
  <si>
    <t>78</t>
  </si>
  <si>
    <t>37</t>
  </si>
  <si>
    <t>19416061R002</t>
  </si>
  <si>
    <t>kolejnička záclonová dvoudrážková, hliník</t>
  </si>
  <si>
    <t>80</t>
  </si>
  <si>
    <t>38</t>
  </si>
  <si>
    <t>28341062R003</t>
  </si>
  <si>
    <t>kolejnička záclonová bočnice dvoudrážková, hliník</t>
  </si>
  <si>
    <t>82</t>
  </si>
  <si>
    <t>39</t>
  </si>
  <si>
    <t>998766212</t>
  </si>
  <si>
    <t>Přesun hmot procentní pro kce truhlářské s omezením mechanizace v objektech v přes 6 do 12 m</t>
  </si>
  <si>
    <t>84</t>
  </si>
  <si>
    <t>https://podminky.urs.cz/item/CS_URS_2024_02/998766212</t>
  </si>
  <si>
    <t>771</t>
  </si>
  <si>
    <t>Podlahy z dlaždic</t>
  </si>
  <si>
    <t>771474112</t>
  </si>
  <si>
    <t>Montáž soklů z dlaždic keramických rovných lepených cementovým flexibilním lepidlem v přes 65 do 90 mm</t>
  </si>
  <si>
    <t>-539860785</t>
  </si>
  <si>
    <t>https://podminky.urs.cz/item/CS_URS_2024_02/771474112</t>
  </si>
  <si>
    <t>"doplnění v místě zazdívky dveří z chodby" 1,5</t>
  </si>
  <si>
    <t>41</t>
  </si>
  <si>
    <t>59761184</t>
  </si>
  <si>
    <t>sokl keramický mrazuvzdorný povrch hladký/matný tl do 10mm výšky přes 65 do 90mm</t>
  </si>
  <si>
    <t>-1313710494</t>
  </si>
  <si>
    <t>1,5*1,1 'Přepočtené koeficientem množství</t>
  </si>
  <si>
    <t>998771212</t>
  </si>
  <si>
    <t>Přesun hmot procentní pro podlahy z dlaždic s omezením mechanizace v objektech v přes 6 do 12 m</t>
  </si>
  <si>
    <t>1511575304</t>
  </si>
  <si>
    <t>https://podminky.urs.cz/item/CS_URS_2024_02/998771212</t>
  </si>
  <si>
    <t>776</t>
  </si>
  <si>
    <t>Podlahy povlakové</t>
  </si>
  <si>
    <t>43</t>
  </si>
  <si>
    <t>776111116</t>
  </si>
  <si>
    <t>Odstranění zbytků lepidla z podkladu povlakových podlah broušením</t>
  </si>
  <si>
    <t>86</t>
  </si>
  <si>
    <t>https://podminky.urs.cz/item/CS_URS_2024_02/776111116</t>
  </si>
  <si>
    <t>776111311</t>
  </si>
  <si>
    <t>Vysátí podkladu povlakových podlah</t>
  </si>
  <si>
    <t>88</t>
  </si>
  <si>
    <t>https://podminky.urs.cz/item/CS_URS_2024_02/776111311</t>
  </si>
  <si>
    <t>45</t>
  </si>
  <si>
    <t>776121112</t>
  </si>
  <si>
    <t>Vodou ředitelná penetrace savého podkladu povlakových podlah</t>
  </si>
  <si>
    <t>90</t>
  </si>
  <si>
    <t>https://podminky.urs.cz/item/CS_URS_2024_02/776121112</t>
  </si>
  <si>
    <t>776141111</t>
  </si>
  <si>
    <t>Stěrka podlahová nivelační pro vyrovnání podkladu povlakových podlah pevnosti 20 MPa tl do 3 mm</t>
  </si>
  <si>
    <t>92</t>
  </si>
  <si>
    <t>https://podminky.urs.cz/item/CS_URS_2024_02/776141111</t>
  </si>
  <si>
    <t>47</t>
  </si>
  <si>
    <t>776201812</t>
  </si>
  <si>
    <t>Demontáž lepených povlakových podlah s podložkou ručně</t>
  </si>
  <si>
    <t>94</t>
  </si>
  <si>
    <t>https://podminky.urs.cz/item/CS_URS_2024_02/776201812</t>
  </si>
  <si>
    <t>776221221</t>
  </si>
  <si>
    <t>Lepení elektrostaticky vodivých čtverců z PVC</t>
  </si>
  <si>
    <t>96</t>
  </si>
  <si>
    <t>https://podminky.urs.cz/item/CS_URS_2024_02/776221221</t>
  </si>
  <si>
    <t>49</t>
  </si>
  <si>
    <t>28410241</t>
  </si>
  <si>
    <t>krytina podlahová homogenní elektrostaticky vodivá tl 1,7mm 608x608mm</t>
  </si>
  <si>
    <t>98</t>
  </si>
  <si>
    <t>89,69*1,1 'Přepočtené koeficientem množství</t>
  </si>
  <si>
    <t>50</t>
  </si>
  <si>
    <t>776410811</t>
  </si>
  <si>
    <t>Odstranění soklíků a lišt pryžových nebo plastových</t>
  </si>
  <si>
    <t>100</t>
  </si>
  <si>
    <t>https://podminky.urs.cz/item/CS_URS_2024_02/776410811</t>
  </si>
  <si>
    <t>(13,46*2+7,5*2)*1,25</t>
  </si>
  <si>
    <t>51</t>
  </si>
  <si>
    <t>776411111</t>
  </si>
  <si>
    <t>Montáž obvodových soklíků výšky do 80 mm</t>
  </si>
  <si>
    <t>102</t>
  </si>
  <si>
    <t>https://podminky.urs.cz/item/CS_URS_2024_02/776411111</t>
  </si>
  <si>
    <t>28411004</t>
  </si>
  <si>
    <t>lišta soklová PVC samolepící 30x30mm</t>
  </si>
  <si>
    <t>104</t>
  </si>
  <si>
    <t>52,4*1,02 "Přepočtené koeficientem množství</t>
  </si>
  <si>
    <t>53</t>
  </si>
  <si>
    <t>776421311</t>
  </si>
  <si>
    <t>Montáž přechodových samolepících lišt</t>
  </si>
  <si>
    <t>106</t>
  </si>
  <si>
    <t>https://podminky.urs.cz/item/CS_URS_2024_02/776421311</t>
  </si>
  <si>
    <t>59054130</t>
  </si>
  <si>
    <t>profil přechodový nerezový samolepící</t>
  </si>
  <si>
    <t>108</t>
  </si>
  <si>
    <t>1,96078431372549*1,02 "Přepočtené koeficientem množství</t>
  </si>
  <si>
    <t>55</t>
  </si>
  <si>
    <t>998776212</t>
  </si>
  <si>
    <t>Přesun hmot procentní pro podlahy povlakové s omezením mechanizace v objektech v přes 6 do 12 m</t>
  </si>
  <si>
    <t>110</t>
  </si>
  <si>
    <t>https://podminky.urs.cz/item/CS_URS_2024_02/998776212</t>
  </si>
  <si>
    <t>783</t>
  </si>
  <si>
    <t>Dokončovací práce - nátěry</t>
  </si>
  <si>
    <t>56</t>
  </si>
  <si>
    <t>783817421</t>
  </si>
  <si>
    <t>Krycí dvojnásobný syntetický nátěr hladkých, zrnitých tenkovrstvých nebo štukových omítek</t>
  </si>
  <si>
    <t>827801758</t>
  </si>
  <si>
    <t>https://podminky.urs.cz/item/CS_URS_2024_02/783817421</t>
  </si>
  <si>
    <t>"doplnění nátěru zazdívka dveří ze strany chodby" 1,5*1,5</t>
  </si>
  <si>
    <t>784</t>
  </si>
  <si>
    <t>Dokončovací práce - malby a tapety</t>
  </si>
  <si>
    <t>57</t>
  </si>
  <si>
    <t>784161301</t>
  </si>
  <si>
    <t>Lokální vyrovnání podkladu disperzní stěrkou pl do 0,1 m2 v místnostech v do 3,80 m</t>
  </si>
  <si>
    <t>112</t>
  </si>
  <si>
    <t>https://podminky.urs.cz/item/CS_URS_2024_02/784161301</t>
  </si>
  <si>
    <t>58</t>
  </si>
  <si>
    <t>784171101</t>
  </si>
  <si>
    <t>Zakrytí vnitřních podlah včetně pozdějšího odkrytí</t>
  </si>
  <si>
    <t>114</t>
  </si>
  <si>
    <t>https://podminky.urs.cz/item/CS_URS_2024_02/784171101</t>
  </si>
  <si>
    <t>59</t>
  </si>
  <si>
    <t>58124844</t>
  </si>
  <si>
    <t>fólie pro malířské potřeby zakrývací tl 25µ 4x5m</t>
  </si>
  <si>
    <t>116</t>
  </si>
  <si>
    <t>121,91*1,05 "Přepočtené koeficientem množství</t>
  </si>
  <si>
    <t>60</t>
  </si>
  <si>
    <t>784211101</t>
  </si>
  <si>
    <t>Dvojnásobné bílé malby ze směsí za mokra výborně oděruvzdorných v místnostech v do 3,80 m</t>
  </si>
  <si>
    <t>118</t>
  </si>
  <si>
    <t>https://podminky.urs.cz/item/CS_URS_2024_02/784211101</t>
  </si>
  <si>
    <t>"strop" 16,7*7,3</t>
  </si>
  <si>
    <t>"odpočet okenních otvorů" -2*2,05*4</t>
  </si>
  <si>
    <t>786</t>
  </si>
  <si>
    <t>Dokončovací práce - čalounické úpravy</t>
  </si>
  <si>
    <t>61</t>
  </si>
  <si>
    <t>786625211</t>
  </si>
  <si>
    <t>Montáž lamelové žaluzie do oken zdvojených dřevěných kyvných nebo otočných</t>
  </si>
  <si>
    <t>120</t>
  </si>
  <si>
    <t>https://podminky.urs.cz/item/CS_URS_2024_02/786625211</t>
  </si>
  <si>
    <t>2*2,05*4</t>
  </si>
  <si>
    <t>55346200</t>
  </si>
  <si>
    <t>žaluzie horizontální interiérové</t>
  </si>
  <si>
    <t>122</t>
  </si>
  <si>
    <t>63</t>
  </si>
  <si>
    <t>998786212</t>
  </si>
  <si>
    <t>Přesun hmot procentní pro stínění a čalounické úpravy s omezením mechanizace v objektech v přes 6 do 12 m</t>
  </si>
  <si>
    <t>124</t>
  </si>
  <si>
    <t>https://podminky.urs.cz/item/CS_URS_2024_02/998786212</t>
  </si>
  <si>
    <t>HZS</t>
  </si>
  <si>
    <t>Hodinové zúčtovací sazby</t>
  </si>
  <si>
    <t>HZS2491</t>
  </si>
  <si>
    <t>Hodinová zúčtovací sazba dělník zednických výpomocí a pomocné práce PSV</t>
  </si>
  <si>
    <t>hod</t>
  </si>
  <si>
    <t>262144</t>
  </si>
  <si>
    <t>126</t>
  </si>
  <si>
    <t>https://podminky.urs.cz/item/CS_URS_2024_02/HZS2491</t>
  </si>
  <si>
    <t>02 - 2. NP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</si>
  <si>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</si>
  <si>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</si>
  <si>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</si>
  <si>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</si>
  <si>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</si>
  <si>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</si>
  <si>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</si>
  <si>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612325422</t>
  </si>
  <si>
    <t>Oprava vnitřní vápenocementové štukové omítky tl jádrové omítky do 20 mm a tl štuku do 3 mm stěn v rozsahu plochy přes 10 do 30 %</t>
  </si>
  <si>
    <t>https://podminky.urs.cz/item/CS_URS_2024_02/612325422</t>
  </si>
  <si>
    <t>"A212 stěny" (11,6*2+7,2*2)*3,3</t>
  </si>
  <si>
    <t>"A214 stěny" (7*2+5,8*2)*3,3</t>
  </si>
  <si>
    <t>"A215 stěny" (11,6*2+7,2*2)*3,3</t>
  </si>
  <si>
    <t>"odpočet okenních otvorů" -41</t>
  </si>
  <si>
    <t>291,64*0,15 "Přepočtené koeficientem množství</t>
  </si>
  <si>
    <t>83,5+42,5+83,5</t>
  </si>
  <si>
    <t>961044111R008</t>
  </si>
  <si>
    <t>Bourání základů z betonu prostého pod stávající akumulační kamna</t>
  </si>
  <si>
    <t>"214, 215" (1,55*0,25*0,06)*4</t>
  </si>
  <si>
    <t>972054141</t>
  </si>
  <si>
    <t>Vybourání otvorů v ŽB stropech nebo klenbách pl do 0,0225 m2 tl do 150 mm</t>
  </si>
  <si>
    <t>https://podminky.urs.cz/item/CS_URS_2024_02/972054141</t>
  </si>
  <si>
    <t>230120111R009</t>
  </si>
  <si>
    <t>Zakrytí trubních kanálů plechy a pororošty š do 400 mm</t>
  </si>
  <si>
    <t>1608146105</t>
  </si>
  <si>
    <t>"215" 8,02+8,02+0,4</t>
  </si>
  <si>
    <t>13756615</t>
  </si>
  <si>
    <t>plech nerezový tl 2 mm tabule</t>
  </si>
  <si>
    <t>128</t>
  </si>
  <si>
    <t>-12272941</t>
  </si>
  <si>
    <t>"2 tabule" 0,032*2</t>
  </si>
  <si>
    <t>1,512*4,6 "Přepočtené koeficientem množství</t>
  </si>
  <si>
    <t>721</t>
  </si>
  <si>
    <t>Zdravotechnika - vnitřní kanalizace</t>
  </si>
  <si>
    <t>721174044</t>
  </si>
  <si>
    <t>Potrubí kanalizační z PP připojovací DN 75</t>
  </si>
  <si>
    <t>1251844784</t>
  </si>
  <si>
    <t>https://podminky.urs.cz/item/CS_URS_2024_02/721174044</t>
  </si>
  <si>
    <t>"mč. 215 umyvadla"3*7</t>
  </si>
  <si>
    <t>721194107</t>
  </si>
  <si>
    <t>Vyvedení a upevnění odpadních výpustek DN 70</t>
  </si>
  <si>
    <t>345220107</t>
  </si>
  <si>
    <t>https://podminky.urs.cz/item/CS_URS_2024_02/721194107</t>
  </si>
  <si>
    <t>722</t>
  </si>
  <si>
    <t>Zdravotechnika - vnitřní vodovod</t>
  </si>
  <si>
    <t>722174022</t>
  </si>
  <si>
    <t>Potrubí vodovodní plastové PPR svar polyfúze PN 20 D 20x3,4 mm</t>
  </si>
  <si>
    <t>319075529</t>
  </si>
  <si>
    <t>https://podminky.urs.cz/item/CS_URS_2024_02/722174022</t>
  </si>
  <si>
    <t>"mč. 215" 8,1+0,8+0,8+0,8+0,8</t>
  </si>
  <si>
    <t>722179191</t>
  </si>
  <si>
    <t>Příplatek k rozvodu vody z plastů za malý rozsah prací na zakázce do 20 m</t>
  </si>
  <si>
    <t>348954156</t>
  </si>
  <si>
    <t>https://podminky.urs.cz/item/CS_URS_2024_02/722179191</t>
  </si>
  <si>
    <t>722181211</t>
  </si>
  <si>
    <t>Ochrana vodovodního potrubí přilepenými termoizolačními trubicemi z PE tl do 6 mm DN do 22 mm</t>
  </si>
  <si>
    <t>833280398</t>
  </si>
  <si>
    <t>https://podminky.urs.cz/item/CS_URS_2024_02/722181211</t>
  </si>
  <si>
    <t>722190401</t>
  </si>
  <si>
    <t>Vyvedení a upevnění výpustku DN do 25</t>
  </si>
  <si>
    <t>-1980220123</t>
  </si>
  <si>
    <t>https://podminky.urs.cz/item/CS_URS_2024_02/722190401</t>
  </si>
  <si>
    <t>722240122</t>
  </si>
  <si>
    <t>Kohout kulový plastový PPR DN 20</t>
  </si>
  <si>
    <t>146494683</t>
  </si>
  <si>
    <t>https://podminky.urs.cz/item/CS_URS_2024_02/722240122</t>
  </si>
  <si>
    <t>998722212</t>
  </si>
  <si>
    <t>Přesun hmot procentní pro vnitřní vodovod s omezením mechanizace v objektech v přes 6 do 12 m</t>
  </si>
  <si>
    <t>-418562832</t>
  </si>
  <si>
    <t>https://podminky.urs.cz/item/CS_URS_2024_02/998722212</t>
  </si>
  <si>
    <t>723</t>
  </si>
  <si>
    <t>Zdravotechnika - vnitřní plynovod</t>
  </si>
  <si>
    <t>723150421</t>
  </si>
  <si>
    <t>Potrubí plyn ocelové z ušlechtilé oceli spojované lisováním D 15x1 mm</t>
  </si>
  <si>
    <t>2095340594</t>
  </si>
  <si>
    <t>https://podminky.urs.cz/item/CS_URS_2024_02/723150421</t>
  </si>
  <si>
    <t>723190251</t>
  </si>
  <si>
    <t>Výpustky plynovodní vedení a upevnění DN 15</t>
  </si>
  <si>
    <t>-565899372</t>
  </si>
  <si>
    <t>https://podminky.urs.cz/item/CS_URS_2024_02/723190251</t>
  </si>
  <si>
    <t>723230102</t>
  </si>
  <si>
    <t xml:space="preserve">Kulový uzávěr přímý PN 1/2" </t>
  </si>
  <si>
    <t>-2069724279</t>
  </si>
  <si>
    <t>https://podminky.urs.cz/item/CS_URS_2024_02/723230102</t>
  </si>
  <si>
    <t>998723212</t>
  </si>
  <si>
    <t>Přesun hmot procentní pro vnitřní plynovod s omezením mechanizace v objektech v přes 6 do 12 m</t>
  </si>
  <si>
    <t>-1814956554</t>
  </si>
  <si>
    <t>https://podminky.urs.cz/item/CS_URS_2024_02/998723212</t>
  </si>
  <si>
    <t>725339111</t>
  </si>
  <si>
    <t>Montáž výlevky</t>
  </si>
  <si>
    <t>https://podminky.urs.cz/item/CS_URS_2024_02/725339111</t>
  </si>
  <si>
    <t>725-R01</t>
  </si>
  <si>
    <t>výlevka  kombinovaná na nohách (mycí stůl)</t>
  </si>
  <si>
    <t>725829101</t>
  </si>
  <si>
    <t>Montáž baterie nástěnné dřezové pákové a klasické</t>
  </si>
  <si>
    <t>https://podminky.urs.cz/item/CS_URS_2024_02/725829101</t>
  </si>
  <si>
    <t>55143976</t>
  </si>
  <si>
    <t>baterie dřezová páková nástěnná s kulatým ústím 300mm</t>
  </si>
  <si>
    <t>725869204</t>
  </si>
  <si>
    <t>Montáž zápachových uzávěrek dřezových jednodílných DN 50</t>
  </si>
  <si>
    <t>https://podminky.urs.cz/item/CS_URS_2024_02/725869204</t>
  </si>
  <si>
    <t>55161116</t>
  </si>
  <si>
    <t>uzávěrka zápachová dřezová s kulovým kloubem DN 50</t>
  </si>
  <si>
    <t>733</t>
  </si>
  <si>
    <t>Ústřední vytápění - rozvodné potrubí</t>
  </si>
  <si>
    <t>733191925</t>
  </si>
  <si>
    <t>Navaření odbočky na potrubí ocelové závitové DN 25</t>
  </si>
  <si>
    <t>https://podminky.urs.cz/item/CS_URS_2024_02/733191925</t>
  </si>
  <si>
    <t>733222202</t>
  </si>
  <si>
    <t>Potrubí měděné polotvrdé spojované tvrdým pájením D 15x1 mm</t>
  </si>
  <si>
    <t>https://podminky.urs.cz/item/CS_URS_2024_02/733222202</t>
  </si>
  <si>
    <t>998733212</t>
  </si>
  <si>
    <t>Přesun hmot procentní pro rozvody potrubí s omezením mechanizace v objektech v přes 6 do 12 m</t>
  </si>
  <si>
    <t>https://podminky.urs.cz/item/CS_URS_2024_02/998733212</t>
  </si>
  <si>
    <t>734</t>
  </si>
  <si>
    <t>Ústřední vytápění - armatury</t>
  </si>
  <si>
    <t>73422R-86</t>
  </si>
  <si>
    <t>Ventily regulační závitové hlavice termostatické, pro ovládání ventilů PN10  do 110 st. voskové otopných těles (dod+mont)</t>
  </si>
  <si>
    <t>734261406</t>
  </si>
  <si>
    <t>Armatura připojovací přímá G 1/2x18 PN 10 do 110°C radiátorů typu VK</t>
  </si>
  <si>
    <t>https://podminky.urs.cz/item/CS_URS_2024_02/734261406</t>
  </si>
  <si>
    <t>998734212</t>
  </si>
  <si>
    <t>Přesun hmot procentní pro armatury s omezením mechanizace v objektech v přes 6 do 12 m</t>
  </si>
  <si>
    <t>https://podminky.urs.cz/item/CS_URS_2024_02/998734212</t>
  </si>
  <si>
    <t>735</t>
  </si>
  <si>
    <t>Ústřední vytápění - otopná tělesa</t>
  </si>
  <si>
    <t>735121810R012</t>
  </si>
  <si>
    <t>Demontáž otopného tělesa ocelového článkového</t>
  </si>
  <si>
    <t>1950809977</t>
  </si>
  <si>
    <t>"215" 1</t>
  </si>
  <si>
    <t>735129140R010</t>
  </si>
  <si>
    <t>Montáž otopného tělesa ocelového článkového s připojením na stávající potrubí</t>
  </si>
  <si>
    <t>-1601295141</t>
  </si>
  <si>
    <t>"214" 1</t>
  </si>
  <si>
    <t>48451006R011</t>
  </si>
  <si>
    <t>litinový radiátor 500/160 - 18 článků, klasický MODEL4, výkon 1588 W</t>
  </si>
  <si>
    <t>1274671477</t>
  </si>
  <si>
    <t>735R-01</t>
  </si>
  <si>
    <t>Napuštění a vypuštění vody topného systému</t>
  </si>
  <si>
    <t>795192802</t>
  </si>
  <si>
    <t>Demontáž elektrických akumulačních kamen výkonu přes 3 do 5 kW</t>
  </si>
  <si>
    <t>https://podminky.urs.cz/item/CS_URS_2024_02/795192802</t>
  </si>
  <si>
    <t>998735212</t>
  </si>
  <si>
    <t>Přesun hmot procentní pro otopná tělesa s omezením mechanizace v objektech v přes 6 do 12 m</t>
  </si>
  <si>
    <t>https://podminky.urs.cz/item/CS_URS_2024_02/998735212</t>
  </si>
  <si>
    <t>751</t>
  </si>
  <si>
    <t>Vzduchotechnika</t>
  </si>
  <si>
    <t>751510861</t>
  </si>
  <si>
    <t>Demontáž vzduchotechnického potrubí plechového čtyřhranného s přírubou do suti průřezu přes 0,03 do 0,13 m2</t>
  </si>
  <si>
    <t>https://podminky.urs.cz/item/CS_URS_2024_02/751510861</t>
  </si>
  <si>
    <t>"A212" 4</t>
  </si>
  <si>
    <t>"A214" 2</t>
  </si>
  <si>
    <t>"A215" 4</t>
  </si>
  <si>
    <t>771111011</t>
  </si>
  <si>
    <t>Vysátí podkladu před pokládkou dlažby</t>
  </si>
  <si>
    <t>-1111095782</t>
  </si>
  <si>
    <t>https://podminky.urs.cz/item/CS_URS_2024_02/771111011</t>
  </si>
  <si>
    <t>771121011</t>
  </si>
  <si>
    <t>Nátěr penetrační na podlahu</t>
  </si>
  <si>
    <t>-537272168</t>
  </si>
  <si>
    <t>https://podminky.urs.cz/item/CS_URS_2024_02/771121011</t>
  </si>
  <si>
    <t>771121025</t>
  </si>
  <si>
    <t>Broušení stávajícího podkladu před litím stěrky před pokládkou dlažby</t>
  </si>
  <si>
    <t>336107387</t>
  </si>
  <si>
    <t>https://podminky.urs.cz/item/CS_URS_2024_02/771121025</t>
  </si>
  <si>
    <t>771151012</t>
  </si>
  <si>
    <t>Samonivelační stěrka podlah pevnosti 20 MPa tl přes 3 do 5 mm</t>
  </si>
  <si>
    <t>425247737</t>
  </si>
  <si>
    <t>https://podminky.urs.cz/item/CS_URS_2024_02/771151012</t>
  </si>
  <si>
    <t>"mč. 215 doplnění dlažby" 15</t>
  </si>
  <si>
    <t>"mč 214, 215 dlažba po zrušeném topidle" (1,55*0,25)*4</t>
  </si>
  <si>
    <t>771161021</t>
  </si>
  <si>
    <t>Montáž profilu ukončujícího pro plynulý přechod (dlažby s kobercem apod.)</t>
  </si>
  <si>
    <t>-490038657</t>
  </si>
  <si>
    <t>https://podminky.urs.cz/item/CS_URS_2024_02/771161021</t>
  </si>
  <si>
    <t>"mč. 214, 215 po odstraněném topidle" (0,25+1,55+0,25)*4</t>
  </si>
  <si>
    <t>55343124</t>
  </si>
  <si>
    <t>profil přechodový Al vrtaný 30mm bronz</t>
  </si>
  <si>
    <t>1553084412</t>
  </si>
  <si>
    <t>8,2*1,1 'Přepočtené koeficientem množství</t>
  </si>
  <si>
    <t>771573919</t>
  </si>
  <si>
    <t>Výměna dlaždice keramické lepené velikosti přes 45 do 50 ks/m2 (odhadovaná plocha do 15 m2)</t>
  </si>
  <si>
    <t>https://podminky.urs.cz/item/CS_URS_2024_02/771573919</t>
  </si>
  <si>
    <t>"m. č. 215" 400</t>
  </si>
  <si>
    <t>771574416</t>
  </si>
  <si>
    <t>Montáž podlah keramických hladkých lepených cementovým flexibilním lepidlem přes 9 do 12 ks/m2</t>
  </si>
  <si>
    <t>-616650452</t>
  </si>
  <si>
    <t>https://podminky.urs.cz/item/CS_URS_2024_02/771574416</t>
  </si>
  <si>
    <t>59761161</t>
  </si>
  <si>
    <t>dlažba keramická slinutá mrazuvzdorná povrch hladký/matný tl do 10mm přes 45 do 50ks/m2</t>
  </si>
  <si>
    <t>16,55*1,1 'Přepočtené koeficientem množství</t>
  </si>
  <si>
    <t>771577211</t>
  </si>
  <si>
    <t>Příplatek k montáži podlah keramických lepených cementovým flexibilním lepidlem za plochu do 5 m2</t>
  </si>
  <si>
    <t>-159602999</t>
  </si>
  <si>
    <t>https://podminky.urs.cz/item/CS_URS_2024_02/771577211</t>
  </si>
  <si>
    <t>65</t>
  </si>
  <si>
    <t>3,92156862745098*1,02 "Přepočtené koeficientem množství</t>
  </si>
  <si>
    <t>67</t>
  </si>
  <si>
    <t>784161311</t>
  </si>
  <si>
    <t>Lokální vyrovnání podkladu disperzní stěrkou pl přes 0,1 do 0,25 m2 v místnostech v do 3,80 m</t>
  </si>
  <si>
    <t>https://podminky.urs.cz/item/CS_URS_2024_02/784161311</t>
  </si>
  <si>
    <t>69</t>
  </si>
  <si>
    <t>209,52380952381*1,05 "Přepočtené koeficientem množství</t>
  </si>
  <si>
    <t>"A212 strop" 11,6*7,2</t>
  </si>
  <si>
    <t>"A214 strop" 7*5,8</t>
  </si>
  <si>
    <t>"A215 strop" 11,6*7,2</t>
  </si>
  <si>
    <t>"A215" (11,6*2+7,2*2)*3,3</t>
  </si>
  <si>
    <t>"odpočet okenních otvorů" -(2*2,05)*10</t>
  </si>
  <si>
    <t>71</t>
  </si>
  <si>
    <t>784211163</t>
  </si>
  <si>
    <t>Příplatek k cenám 2x maleb ze směsí za mokra oděruvzdorných za barevnou malbu středně sytého odstínu</t>
  </si>
  <si>
    <t>https://podminky.urs.cz/item/CS_URS_2024_02/784211163</t>
  </si>
  <si>
    <t>"A212" (2*2,05)*4</t>
  </si>
  <si>
    <t>"A214" (2*2,05)*2</t>
  </si>
  <si>
    <t>"A215" (2*2,05)*4</t>
  </si>
  <si>
    <t>73</t>
  </si>
  <si>
    <t>75</t>
  </si>
  <si>
    <t>03 - 3. NP</t>
  </si>
  <si>
    <t>"A302 stěny" (7,22*2+2,88*2)*3,25</t>
  </si>
  <si>
    <t>"A303 stěny" (5,83*2+7,45*2)*3,25</t>
  </si>
  <si>
    <t>"A306 stěny" (8,86*2+7,5*2)*3,25</t>
  </si>
  <si>
    <t>"A314 stěny" (11,7*2+6,65*2)*3,25</t>
  </si>
  <si>
    <t>"odpočet okenních otvorů" -(2*2,05)*12</t>
  </si>
  <si>
    <t>328,385*0,15 "Přepočtené koeficientem množství</t>
  </si>
  <si>
    <t>631311121</t>
  </si>
  <si>
    <t>Doplnění dosavadních mazanin betonem prostým plochy do 1 m2 tloušťky do 80 mm</t>
  </si>
  <si>
    <t>-1222305239</t>
  </si>
  <si>
    <t>https://podminky.urs.cz/item/CS_URS_2024_02/631311121</t>
  </si>
  <si>
    <t>"314" 7,2*0,12*0,06</t>
  </si>
  <si>
    <t>21,6+43,2+64+83,5</t>
  </si>
  <si>
    <t>"mč 314" (1,55*0,25*0,06)*2</t>
  </si>
  <si>
    <t>-2103165518</t>
  </si>
  <si>
    <t>"314" 6,6</t>
  </si>
  <si>
    <t>"306" (5,3*3)+5,5+4,15+0,85</t>
  </si>
  <si>
    <t>-1791559168</t>
  </si>
  <si>
    <t>"3 tabule" 0,032*3</t>
  </si>
  <si>
    <t>0,666*4,6 "Přepočtené koeficientem množství</t>
  </si>
  <si>
    <t>721173723</t>
  </si>
  <si>
    <t>Potrubí kanalizační z PE připojovací DN 50</t>
  </si>
  <si>
    <t>-904416054</t>
  </si>
  <si>
    <t>https://podminky.urs.cz/item/CS_URS_2024_02/721173723</t>
  </si>
  <si>
    <t>"314" 1,5+1,85</t>
  </si>
  <si>
    <t>721194105</t>
  </si>
  <si>
    <t>Vyvedení a upevnění odpadních výpustek DN 50</t>
  </si>
  <si>
    <t>1428850630</t>
  </si>
  <si>
    <t>https://podminky.urs.cz/item/CS_URS_2024_02/721194105</t>
  </si>
  <si>
    <t>"314" 3</t>
  </si>
  <si>
    <t>998721212</t>
  </si>
  <si>
    <t>Přesun hmot procentní pro vnitřní kanalizaci s omezením mechanizace v objektech v přes 6 do 12 m</t>
  </si>
  <si>
    <t>-946603116</t>
  </si>
  <si>
    <t>https://podminky.urs.cz/item/CS_URS_2024_02/998721212</t>
  </si>
  <si>
    <t>722174001</t>
  </si>
  <si>
    <t>Potrubí vodovodní plastové PPR svar polyfúze PN 16 D 16x2,2 mm</t>
  </si>
  <si>
    <t>612976911</t>
  </si>
  <si>
    <t>https://podminky.urs.cz/item/CS_URS_2024_02/722174001</t>
  </si>
  <si>
    <t>"314" (1,5+1,85)*2</t>
  </si>
  <si>
    <t>-2139241564</t>
  </si>
  <si>
    <t>-1840864018</t>
  </si>
  <si>
    <t>-192894911</t>
  </si>
  <si>
    <t>722220151</t>
  </si>
  <si>
    <t>Nástěnka závitová plastová PPR PN 20 DN 16 x G 1/2"</t>
  </si>
  <si>
    <t>-1253959333</t>
  </si>
  <si>
    <t>https://podminky.urs.cz/item/CS_URS_2024_02/722220151</t>
  </si>
  <si>
    <t>-1794156221</t>
  </si>
  <si>
    <t>723150801</t>
  </si>
  <si>
    <t>Demontáž potrubí ocelové hladké svařované D do 32</t>
  </si>
  <si>
    <t>-1329285577</t>
  </si>
  <si>
    <t>https://podminky.urs.cz/item/CS_URS_2024_02/723150801</t>
  </si>
  <si>
    <t>"314" 7,2+(2,3*5)</t>
  </si>
  <si>
    <t>725829131</t>
  </si>
  <si>
    <t>Montáž baterie umyvadlové stojánkové G 1/2" ostatní typ</t>
  </si>
  <si>
    <t>https://podminky.urs.cz/item/CS_URS_2024_02/725829131</t>
  </si>
  <si>
    <t>55145686</t>
  </si>
  <si>
    <t>baterie umyvadlová stojánková páková</t>
  </si>
  <si>
    <t>725869101</t>
  </si>
  <si>
    <t>Montáž zápachových uzávěrek umyvadlových do DN 40</t>
  </si>
  <si>
    <t>https://podminky.urs.cz/item/CS_URS_2024_02/725869101</t>
  </si>
  <si>
    <t>55161322</t>
  </si>
  <si>
    <t>uzávěrka zápachová umyvadlová s krycí růžicí odtoku DN 40</t>
  </si>
  <si>
    <t>-493301238</t>
  </si>
  <si>
    <t>"314" 1</t>
  </si>
  <si>
    <t>"314 přemístěný z 215" 1</t>
  </si>
  <si>
    <t>-989760093</t>
  </si>
  <si>
    <t>"A302/303" 4</t>
  </si>
  <si>
    <t>"A306" 3</t>
  </si>
  <si>
    <t>"A314" 4</t>
  </si>
  <si>
    <t>776201912</t>
  </si>
  <si>
    <t>Oprava podlah výměnou podlahového povlaku pl přes 0,50 do 1 m2</t>
  </si>
  <si>
    <t>1786928236</t>
  </si>
  <si>
    <t>https://podminky.urs.cz/item/CS_URS_2024_02/776201912</t>
  </si>
  <si>
    <t>4,8*1,02 "Přepočtené koeficientem množství</t>
  </si>
  <si>
    <t>"A302 strop" 7,22*2,88</t>
  </si>
  <si>
    <t>"A303 strop" 5,83*7,45</t>
  </si>
  <si>
    <t>"A306 strop" 8,86*7,5</t>
  </si>
  <si>
    <t>"A314 strop" 11,7*6,65</t>
  </si>
  <si>
    <t>"A302/303" (2*2,05)*4</t>
  </si>
  <si>
    <t>"A306" (2*2,05)*3</t>
  </si>
  <si>
    <t>"A314" (2*2,05)*4</t>
  </si>
  <si>
    <t>04 - 4. NP</t>
  </si>
  <si>
    <t xml:space="preserve">    781 - Dokončovací práce - obklady</t>
  </si>
  <si>
    <t>319201321</t>
  </si>
  <si>
    <t>Vyrovnání nerovného povrchu zdiva tl do 30 mm maltou (pod obklady)</t>
  </si>
  <si>
    <t>https://podminky.urs.cz/item/CS_URS_2024_02/319201321</t>
  </si>
  <si>
    <t>340271041</t>
  </si>
  <si>
    <t>Zazdívka otvorů v příčkách nebo stěnách pl přes 0,25 do 1 m2 tvárnicemi pórobetonovými tl 150 mm</t>
  </si>
  <si>
    <t>1690399180</t>
  </si>
  <si>
    <t>https://podminky.urs.cz/item/CS_URS_2024_02/340271041</t>
  </si>
  <si>
    <t>"401 zazdívka dveří´" 0,9*2,1</t>
  </si>
  <si>
    <t>"401 zazdívka dveří" 2</t>
  </si>
  <si>
    <t>"A401 stěny" (12,05*2+6,75*2)*3,3</t>
  </si>
  <si>
    <t>"A411 stěny" (11,75*2+6,75*2)*3,3</t>
  </si>
  <si>
    <t>"A412 stěny" (6,75*2+2,95*2)*3,3</t>
  </si>
  <si>
    <t>"A413 stěny" (8,72*2+7,22*2)*3,3</t>
  </si>
  <si>
    <t>"odpočet okenních otvorů" -49,2</t>
  </si>
  <si>
    <t>366,204*0,15 "Přepočtené koeficientem množství</t>
  </si>
  <si>
    <t>619995001</t>
  </si>
  <si>
    <t>Začištění omítek kolem oken, dveří, podlah nebo obkladů</t>
  </si>
  <si>
    <t>https://podminky.urs.cz/item/CS_URS_2024_02/619995001</t>
  </si>
  <si>
    <t>"A401" (0,3+1+0,45)</t>
  </si>
  <si>
    <t>"A411" (0,45+1+0,45)</t>
  </si>
  <si>
    <t>(1,2*0,6)*0,06*2</t>
  </si>
  <si>
    <t>"A401" (0,3+1+0,45)*1.6</t>
  </si>
  <si>
    <t>-116836423</t>
  </si>
  <si>
    <t>"401" 7,5+3,175+7,5+6+1+0,8+1+0,8</t>
  </si>
  <si>
    <t>-197816229</t>
  </si>
  <si>
    <t>2,697*4,6 "Přepočtené koeficientem množství</t>
  </si>
  <si>
    <t>721173722R006</t>
  </si>
  <si>
    <t>Úprava potrubí kanalizační z PE připojovací</t>
  </si>
  <si>
    <t>1682644800</t>
  </si>
  <si>
    <t>"401" (0,7+0,5+0,9+0,5)*2</t>
  </si>
  <si>
    <t>1707826673</t>
  </si>
  <si>
    <t>-1803456224</t>
  </si>
  <si>
    <t>-549676700</t>
  </si>
  <si>
    <t>146097134</t>
  </si>
  <si>
    <t>-1862192423</t>
  </si>
  <si>
    <t>-2008861238</t>
  </si>
  <si>
    <t>"413" 1,3*2</t>
  </si>
  <si>
    <t>725219102</t>
  </si>
  <si>
    <t>Montáž umyvadla připevněného na šrouby do zdiva</t>
  </si>
  <si>
    <t>https://podminky.urs.cz/item/CS_URS_2024_02/725219102</t>
  </si>
  <si>
    <t>64211005</t>
  </si>
  <si>
    <t>umyvadlo keramické závěsné bílé 550x420mm</t>
  </si>
  <si>
    <t>1197862733</t>
  </si>
  <si>
    <t>"413" 1</t>
  </si>
  <si>
    <t>-1560912198</t>
  </si>
  <si>
    <t>"412" 1</t>
  </si>
  <si>
    <t>"413 přemístěný ke katedře" 1</t>
  </si>
  <si>
    <t>1088407706</t>
  </si>
  <si>
    <t>751377841</t>
  </si>
  <si>
    <t>Demontáž odsávacího zákrytu (digestoř) průmyslového závěsného průřezu do 1,5 m2</t>
  </si>
  <si>
    <t>https://podminky.urs.cz/item/CS_URS_2024_02/751377841</t>
  </si>
  <si>
    <t>734191986R010</t>
  </si>
  <si>
    <t>Zaslepení odvětrávacího potrubí do DN 300</t>
  </si>
  <si>
    <t>"stupínek pod katedrou" 5,5*2,52</t>
  </si>
  <si>
    <t>763121411</t>
  </si>
  <si>
    <t>SDK stěna předsazená tl 62,5 mm profil CW+UW 50 deska 1xA 12,5 bez izolace EI 15</t>
  </si>
  <si>
    <t>-218454402</t>
  </si>
  <si>
    <t>https://podminky.urs.cz/item/CS_URS_2024_02/763121411</t>
  </si>
  <si>
    <t>"401 zákryt instalací" 1,9*0,6</t>
  </si>
  <si>
    <t>848840974</t>
  </si>
  <si>
    <t>763121751</t>
  </si>
  <si>
    <t>Příplatek k SDK stěně předsazené za plochu do 6 m2 jednotlivě</t>
  </si>
  <si>
    <t>2112640128</t>
  </si>
  <si>
    <t>https://podminky.urs.cz/item/CS_URS_2024_02/763121751</t>
  </si>
  <si>
    <t>295576976</t>
  </si>
  <si>
    <t>"A401" 2*4</t>
  </si>
  <si>
    <t>"A411" 2*4</t>
  </si>
  <si>
    <t>"A412" 2*1</t>
  </si>
  <si>
    <t>"A413" 2*3</t>
  </si>
  <si>
    <t>478001911</t>
  </si>
  <si>
    <t>-1564584224</t>
  </si>
  <si>
    <t>700641701</t>
  </si>
  <si>
    <t>1735508817</t>
  </si>
  <si>
    <t>"401 doplnění krytiny místo stupínku" 5,5*2,52</t>
  </si>
  <si>
    <t>-1452486692</t>
  </si>
  <si>
    <t>13,86*1,1 'Přepočtené koeficientem množství</t>
  </si>
  <si>
    <t>837558934</t>
  </si>
  <si>
    <t>5+2,52</t>
  </si>
  <si>
    <t>736158334</t>
  </si>
  <si>
    <t>7,52*1,1 'Přepočtené koeficientem množství</t>
  </si>
  <si>
    <t>0,8*6</t>
  </si>
  <si>
    <t>5,88235294117647*1,02 "Přepočtené koeficientem množství</t>
  </si>
  <si>
    <t>781</t>
  </si>
  <si>
    <t>Dokončovací práce - obklady</t>
  </si>
  <si>
    <t>781111011</t>
  </si>
  <si>
    <t>Ometení (oprášení) stěny při přípravě podkladu</t>
  </si>
  <si>
    <t>https://podminky.urs.cz/item/CS_URS_2024_02/781111011</t>
  </si>
  <si>
    <t>781121011</t>
  </si>
  <si>
    <t>Nátěr penetrační na stěnu</t>
  </si>
  <si>
    <t>https://podminky.urs.cz/item/CS_URS_2024_02/781121011</t>
  </si>
  <si>
    <t>781472419</t>
  </si>
  <si>
    <t>Montáž obkladů keramických hladkých lepených cementovým standardním lepidlem přes 22 do 25 ks/m2</t>
  </si>
  <si>
    <t>https://podminky.urs.cz/item/CS_URS_2024_02/781472419</t>
  </si>
  <si>
    <t>"A411" (0,45+1+0,45)*1,6</t>
  </si>
  <si>
    <t>59761704</t>
  </si>
  <si>
    <t>obklad keramický nemrazuvzdorný povrch hladký/lesklý tl do 10mm přes 22 do 25ks/m2</t>
  </si>
  <si>
    <t>5,84*1,1 "Přepočtené koeficientem množství</t>
  </si>
  <si>
    <t>781472491</t>
  </si>
  <si>
    <t>Příplatek k montáži obkladů keramických lepených cementovým standardním lepidlem za plochu do 10 m2</t>
  </si>
  <si>
    <t>https://podminky.urs.cz/item/CS_URS_2024_02/781472491</t>
  </si>
  <si>
    <t>781492151</t>
  </si>
  <si>
    <t>Montáž profilů ukončovacích kladených do malty</t>
  </si>
  <si>
    <t>https://podminky.urs.cz/item/CS_URS_2024_02/781492151</t>
  </si>
  <si>
    <t>4*1,6</t>
  </si>
  <si>
    <t>19416010</t>
  </si>
  <si>
    <t>lišta ukončovací hliníková 8mm</t>
  </si>
  <si>
    <t>781495115</t>
  </si>
  <si>
    <t>Spárování vnitřních obkladů silikonem</t>
  </si>
  <si>
    <t>https://podminky.urs.cz/item/CS_URS_2024_02/781495115</t>
  </si>
  <si>
    <t>1,6*4</t>
  </si>
  <si>
    <t>781495142</t>
  </si>
  <si>
    <t>Průnik obkladem kruhový přes DN 30 do DN 90</t>
  </si>
  <si>
    <t>https://podminky.urs.cz/item/CS_URS_2024_02/781495142</t>
  </si>
  <si>
    <t>781495211</t>
  </si>
  <si>
    <t>Čištění vnitřních ploch stěn po provedení obkladu chemickými prostředky</t>
  </si>
  <si>
    <t>https://podminky.urs.cz/item/CS_URS_2024_02/781495211</t>
  </si>
  <si>
    <t>998781212</t>
  </si>
  <si>
    <t>Přesun hmot procentní pro obklady keramické s omezením mechanizace v objektech v přes 6 do 12 m</t>
  </si>
  <si>
    <t>https://podminky.urs.cz/item/CS_URS_2024_02/998781212</t>
  </si>
  <si>
    <t>783000201</t>
  </si>
  <si>
    <t>Přemístění okenních nebo dveřních křídel pro zhotovení nátěrů vodorovné do 50 m</t>
  </si>
  <si>
    <t>https://podminky.urs.cz/item/CS_URS_2024_02/783000201</t>
  </si>
  <si>
    <t>783000225</t>
  </si>
  <si>
    <t>Vyvěšení nebo zavěšení dveřních nebo okenních jednoduchých křídel</t>
  </si>
  <si>
    <t>https://podminky.urs.cz/item/CS_URS_2024_02/783000225</t>
  </si>
  <si>
    <t>(0,8*2)*7</t>
  </si>
  <si>
    <t>783101203</t>
  </si>
  <si>
    <t>Jemné obroušení podkladu truhlářských konstrukcí před provedením nátěru</t>
  </si>
  <si>
    <t>https://podminky.urs.cz/item/CS_URS_2024_02/783101203</t>
  </si>
  <si>
    <t>77</t>
  </si>
  <si>
    <t>783101401</t>
  </si>
  <si>
    <t>Ometení podkladu truhlářských konstrukcí před provedením nátěru</t>
  </si>
  <si>
    <t>https://podminky.urs.cz/item/CS_URS_2024_02/783101401</t>
  </si>
  <si>
    <t>783122101</t>
  </si>
  <si>
    <t>Lokální tmelení truhlářských konstrukcí včetně přebroušení disperzním tmelem plochy do 10%</t>
  </si>
  <si>
    <t>130</t>
  </si>
  <si>
    <t>https://podminky.urs.cz/item/CS_URS_2024_02/783122101</t>
  </si>
  <si>
    <t>79</t>
  </si>
  <si>
    <t>783144101</t>
  </si>
  <si>
    <t>Základní jednonásobný polyuretanový nátěr truhlářských konstrukcí</t>
  </si>
  <si>
    <t>132</t>
  </si>
  <si>
    <t>https://podminky.urs.cz/item/CS_URS_2024_02/783144101</t>
  </si>
  <si>
    <t>783147101</t>
  </si>
  <si>
    <t>Krycí jednonásobný polyuretanový nátěr truhlářských konstrukcí</t>
  </si>
  <si>
    <t>134</t>
  </si>
  <si>
    <t>https://podminky.urs.cz/item/CS_URS_2024_02/783147101</t>
  </si>
  <si>
    <t>(0,85*2,05)*2*6</t>
  </si>
  <si>
    <t>81</t>
  </si>
  <si>
    <t>136</t>
  </si>
  <si>
    <t>138</t>
  </si>
  <si>
    <t>12,05*6,75</t>
  </si>
  <si>
    <t>11,75*6,75</t>
  </si>
  <si>
    <t>6,75*2,95</t>
  </si>
  <si>
    <t>8,72*7,22</t>
  </si>
  <si>
    <t>83</t>
  </si>
  <si>
    <t>140</t>
  </si>
  <si>
    <t>142</t>
  </si>
  <si>
    <t>"A401 strop"  12,05*6,75</t>
  </si>
  <si>
    <t>"A411 strop" 11,75*6,75</t>
  </si>
  <si>
    <t>"A412 strop" 6,75*2,95</t>
  </si>
  <si>
    <t>"A413 strop" 8,72*7,22</t>
  </si>
  <si>
    <t>85</t>
  </si>
  <si>
    <t>144</t>
  </si>
  <si>
    <t>146</t>
  </si>
  <si>
    <t>"A401" (2*2,05)*4</t>
  </si>
  <si>
    <t>"A411" (2*2.05)*4</t>
  </si>
  <si>
    <t>"A412" (2*2,05)*1</t>
  </si>
  <si>
    <t>"A413" (2*2,05)*3</t>
  </si>
  <si>
    <t>87</t>
  </si>
  <si>
    <t>148</t>
  </si>
  <si>
    <t>150</t>
  </si>
  <si>
    <t>89</t>
  </si>
  <si>
    <t>152</t>
  </si>
  <si>
    <t>05 - Elektroinstalace</t>
  </si>
  <si>
    <t>M - Elektroinstalace</t>
  </si>
  <si>
    <t xml:space="preserve">    A314 - A 314 - Laboratoř fyziky</t>
  </si>
  <si>
    <t xml:space="preserve">    A215 - A 215 - Laboratoř chemie</t>
  </si>
  <si>
    <t xml:space="preserve">    A214 - A 214 - Přípravna chemie</t>
  </si>
  <si>
    <t xml:space="preserve">    B0112 - B0112 - Učebna HV (odborná učebna)</t>
  </si>
  <si>
    <t xml:space="preserve">    A306 - A 306 - Odborná učebna 3D tisk</t>
  </si>
  <si>
    <t xml:space="preserve">    A413 - A 413 - Učebna biologie</t>
  </si>
  <si>
    <t xml:space="preserve">    ELSPOL - Společné pro učebny 212, 214, 215, 306, 301, 304, 411, 413, 0112</t>
  </si>
  <si>
    <t>A314</t>
  </si>
  <si>
    <t>A 314 - Laboratoř fyziky</t>
  </si>
  <si>
    <t>Pol1</t>
  </si>
  <si>
    <t>KO ZÁSUVKA QUADRO 45X45 S CLON. QP 45X45 C_BB</t>
  </si>
  <si>
    <t>KS</t>
  </si>
  <si>
    <t>Pol2</t>
  </si>
  <si>
    <t>006 - Vypínače, ovladače, zásuvky/0102 - zásuvka domovní, 1fázová, 16 A, průběžná montáž</t>
  </si>
  <si>
    <t>Pol3</t>
  </si>
  <si>
    <t>KO KRABICE DO BETONU KUP 57 332X250X57MM BEZHALOG</t>
  </si>
  <si>
    <t>Pol4</t>
  </si>
  <si>
    <t>KO RÁM PODLAHOVÝ KOPOBOX 57</t>
  </si>
  <si>
    <t>Pol5</t>
  </si>
  <si>
    <t>KO SADA NIVELAČNÍ SN (4KS)</t>
  </si>
  <si>
    <t>set</t>
  </si>
  <si>
    <t>Pol6</t>
  </si>
  <si>
    <t>001 - Trubky, lišty, krabice/0316 - krabice do zateplení KEZ / MDZ včetně zařezání hloubky</t>
  </si>
  <si>
    <t>ks</t>
  </si>
  <si>
    <t>Pol7</t>
  </si>
  <si>
    <t>KO TRUBKA OHEB 1425 K50 MONOFLEX 320N 25/18,3MM 50M SV ŠEDÁ</t>
  </si>
  <si>
    <t>Pol8</t>
  </si>
  <si>
    <t>001 - Trubky, lišty, krabice/0016 - trubka plastová, ohebná, uložená pevně, pr. 29 mm</t>
  </si>
  <si>
    <t>Pol9</t>
  </si>
  <si>
    <t>KO LIŠTA PLAST LHD 40X20 HD 2M/24M BÍLÁ</t>
  </si>
  <si>
    <t>Pol10</t>
  </si>
  <si>
    <t>001 - Trubky, lišty, krabice/0102 - lišta vkládací, šířky přes 20 do 40 mm</t>
  </si>
  <si>
    <t>Pol11</t>
  </si>
  <si>
    <t>KO LIŠTA PLAST LHD 40X40 HD 2M/20M BÍLÁ</t>
  </si>
  <si>
    <t>Pol12</t>
  </si>
  <si>
    <t>KV CYKY-J  3 X   2,5  (C)</t>
  </si>
  <si>
    <t>Pol13</t>
  </si>
  <si>
    <t>002 - Cu vedení/0041 - Cu kabel uložený pevně, do 4 mm2</t>
  </si>
  <si>
    <t>Pol14</t>
  </si>
  <si>
    <t>EAT CHRÁNIČ KOMBI. PFL6-16/1N/B/003 TYP AC 6KA 286431</t>
  </si>
  <si>
    <t>Pol15</t>
  </si>
  <si>
    <t>009 - Jisticí prvky/0243 - proudový chránič dvoupólový do 25 A, ve skříni</t>
  </si>
  <si>
    <t>Pol16</t>
  </si>
  <si>
    <t>PRODO SADRA STAVEBNI 30KG</t>
  </si>
  <si>
    <t>KG</t>
  </si>
  <si>
    <t>Pol17</t>
  </si>
  <si>
    <t>Hmoždinka pr. 8mm včetně vrutu</t>
  </si>
  <si>
    <t>Pol18</t>
  </si>
  <si>
    <t>016 - Osazení kotevních prvků/0013 - hmoždinka do 8 mm, do betonu</t>
  </si>
  <si>
    <t>Pol19</t>
  </si>
  <si>
    <t>Popisovací návlečka na vodič</t>
  </si>
  <si>
    <t>Pol20</t>
  </si>
  <si>
    <t>008 - Rozváděče/9030 - značení (popis) vodičů v rozvaděči</t>
  </si>
  <si>
    <t>Pol21</t>
  </si>
  <si>
    <t>Popisovací štítek přístroje</t>
  </si>
  <si>
    <t>Pol22</t>
  </si>
  <si>
    <t>008 - Rozváděče/9022 - zhotovení a montáž popisu pro označení přístroje, uchycená lepením</t>
  </si>
  <si>
    <t>Pol23</t>
  </si>
  <si>
    <t>005 - Ukončení, propojení vedení/0003 - ukončení vodičů v rozváděči nebo na přístroji do 6 mm2</t>
  </si>
  <si>
    <t>Pol24</t>
  </si>
  <si>
    <t>015 - Průchody zdivem/0153 - vybourání otvoru v betonu, plochy přes 30 x 30 cm do 50 x 50 cm, tloušťky do 15 cm</t>
  </si>
  <si>
    <t>Pol25</t>
  </si>
  <si>
    <t>015 - Průchody zdivem/2206 - vysekání rýh v betonu, hloubky přes 3 do 5 cm, šířky do 5 cm</t>
  </si>
  <si>
    <t>Pol26</t>
  </si>
  <si>
    <t>015 - Průchody zdivem/3030 - průraz železobetonovým panelem, pr. 22-32 mm, hloubka do 200 mm</t>
  </si>
  <si>
    <t>A215</t>
  </si>
  <si>
    <t>A 215 - Laboratoř chemie</t>
  </si>
  <si>
    <t>A214</t>
  </si>
  <si>
    <t>A 214 - Přípravna chemie</t>
  </si>
  <si>
    <t>Pol27</t>
  </si>
  <si>
    <t>KO KRABICE LIŠTOVÁ LK 80X28 2ZT HB 105X80,5X28MM BÍLÁ</t>
  </si>
  <si>
    <t>Pol28</t>
  </si>
  <si>
    <t>001 - Trubky, lišty, krabice/0310 - krabice nástěnná, čtyřhranná, vel. do 100, bez zapojení</t>
  </si>
  <si>
    <t>Pol29</t>
  </si>
  <si>
    <t>JBT Z 5513A-C02357 B   ZÁS.2NÁS.NAT.BEZŠR.CLON., TANGO, BÍLÁ</t>
  </si>
  <si>
    <t>Pol30</t>
  </si>
  <si>
    <t>KO KRABICE LIŠTOVÁ LK 80X28 T HB 80,5X80,5X28MM BÍLÁ</t>
  </si>
  <si>
    <t>Pol31</t>
  </si>
  <si>
    <t>JBT Z 5518A-A2349 B  ZÁS.1NÁS. TANGO, BÍLÁ</t>
  </si>
  <si>
    <t>Pol32</t>
  </si>
  <si>
    <t>JBT R 3901A-B10 B   RÁM. 1NÁS.,VOD., TANGO, BÍLÁ</t>
  </si>
  <si>
    <t>154</t>
  </si>
  <si>
    <t>156</t>
  </si>
  <si>
    <t>158</t>
  </si>
  <si>
    <t>160</t>
  </si>
  <si>
    <t>162</t>
  </si>
  <si>
    <t>164</t>
  </si>
  <si>
    <t>166</t>
  </si>
  <si>
    <t>168</t>
  </si>
  <si>
    <t>170</t>
  </si>
  <si>
    <t>172</t>
  </si>
  <si>
    <t>174</t>
  </si>
  <si>
    <t>176</t>
  </si>
  <si>
    <t>B0112</t>
  </si>
  <si>
    <t>B0112 - Učebna HV (odborná učebna)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</si>
  <si>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</si>
  <si>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</si>
  <si>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</si>
  <si>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</si>
  <si>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</si>
  <si>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</si>
  <si>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</si>
  <si>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</si>
  <si>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</si>
  <si>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</si>
  <si>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</si>
  <si>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</si>
  <si>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</si>
  <si>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</si>
  <si>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</si>
  <si>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</si>
  <si>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</si>
  <si>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101</t>
  </si>
  <si>
    <t>202</t>
  </si>
  <si>
    <t>204</t>
  </si>
  <si>
    <t>103</t>
  </si>
  <si>
    <t>206</t>
  </si>
  <si>
    <t>208</t>
  </si>
  <si>
    <t>105</t>
  </si>
  <si>
    <t>210</t>
  </si>
  <si>
    <t>212</t>
  </si>
  <si>
    <t>107</t>
  </si>
  <si>
    <t>214</t>
  </si>
  <si>
    <t>216</t>
  </si>
  <si>
    <t>109</t>
  </si>
  <si>
    <t>218</t>
  </si>
  <si>
    <t>220</t>
  </si>
  <si>
    <t>111</t>
  </si>
  <si>
    <t>222</t>
  </si>
  <si>
    <t>224</t>
  </si>
  <si>
    <t>113</t>
  </si>
  <si>
    <t>226</t>
  </si>
  <si>
    <t>Montáž svítidlo zářivkové bytové stropní přisazené 2 zdroje bez krytu</t>
  </si>
  <si>
    <t>704526656</t>
  </si>
  <si>
    <t>115</t>
  </si>
  <si>
    <t>svítidlo zářivkové stropní nepřímé, mřížka lamelová, elektronický předřadník, 2x36W</t>
  </si>
  <si>
    <t>-1982994752</t>
  </si>
  <si>
    <t>A306</t>
  </si>
  <si>
    <t>A 306 - Odborná učebna 3D tisk</t>
  </si>
  <si>
    <t>228</t>
  </si>
  <si>
    <t>117</t>
  </si>
  <si>
    <t>230</t>
  </si>
  <si>
    <t>232</t>
  </si>
  <si>
    <t>119</t>
  </si>
  <si>
    <t>234</t>
  </si>
  <si>
    <t>236</t>
  </si>
  <si>
    <t>121</t>
  </si>
  <si>
    <t>238</t>
  </si>
  <si>
    <t>240</t>
  </si>
  <si>
    <t>123</t>
  </si>
  <si>
    <t>242</t>
  </si>
  <si>
    <t>244</t>
  </si>
  <si>
    <t>125</t>
  </si>
  <si>
    <t>246</t>
  </si>
  <si>
    <t>248</t>
  </si>
  <si>
    <t>127</t>
  </si>
  <si>
    <t>250</t>
  </si>
  <si>
    <t>252</t>
  </si>
  <si>
    <t>129</t>
  </si>
  <si>
    <t>254</t>
  </si>
  <si>
    <t>256</t>
  </si>
  <si>
    <t>131</t>
  </si>
  <si>
    <t>258</t>
  </si>
  <si>
    <t>260</t>
  </si>
  <si>
    <t>133</t>
  </si>
  <si>
    <t>262</t>
  </si>
  <si>
    <t>264</t>
  </si>
  <si>
    <t>135</t>
  </si>
  <si>
    <t>266</t>
  </si>
  <si>
    <t>268</t>
  </si>
  <si>
    <t>137</t>
  </si>
  <si>
    <t>270</t>
  </si>
  <si>
    <t>272</t>
  </si>
  <si>
    <t>139</t>
  </si>
  <si>
    <t>274</t>
  </si>
  <si>
    <t>276</t>
  </si>
  <si>
    <t>141</t>
  </si>
  <si>
    <t>278</t>
  </si>
  <si>
    <t>280</t>
  </si>
  <si>
    <t>143</t>
  </si>
  <si>
    <t>282</t>
  </si>
  <si>
    <t>284</t>
  </si>
  <si>
    <t>145</t>
  </si>
  <si>
    <t>286</t>
  </si>
  <si>
    <t>288</t>
  </si>
  <si>
    <t>147</t>
  </si>
  <si>
    <t>Pol40</t>
  </si>
  <si>
    <t>EAT ROZVODNICE NÁST BC-O-2/24-TW-ECO 2X12MOD IP40 DVEŘE PLAST BÍLÉ 281693</t>
  </si>
  <si>
    <t>-279141320</t>
  </si>
  <si>
    <t>Pol41</t>
  </si>
  <si>
    <t>Montáž oceloplechových rozvodnic do váhy 20 kg</t>
  </si>
  <si>
    <t>-1348407180</t>
  </si>
  <si>
    <t>149</t>
  </si>
  <si>
    <t>Pol42</t>
  </si>
  <si>
    <t>EAT CHRÁNIČ PROUD. PF6-25/4/003-A TYP A 6KA 112930</t>
  </si>
  <si>
    <t>-235842581</t>
  </si>
  <si>
    <t>Pol43</t>
  </si>
  <si>
    <t>Proudový chránič 4pól do 63A ve skříni</t>
  </si>
  <si>
    <t>-1376535672</t>
  </si>
  <si>
    <t>151</t>
  </si>
  <si>
    <t>Pol44</t>
  </si>
  <si>
    <t>EAT JISTIČ PL6-16/B/1 6KA 286521</t>
  </si>
  <si>
    <t>2093237326</t>
  </si>
  <si>
    <t>Pol45</t>
  </si>
  <si>
    <t>Jistič vzduch. do 25 A 1pól. bez krytu (IJV-IJM-P0)</t>
  </si>
  <si>
    <t>1483658057</t>
  </si>
  <si>
    <t>153</t>
  </si>
  <si>
    <t>Pol46</t>
  </si>
  <si>
    <t>Označ.nápis návlečka na vodiči</t>
  </si>
  <si>
    <t>kpl</t>
  </si>
  <si>
    <t>-1302422391</t>
  </si>
  <si>
    <t>Pol47</t>
  </si>
  <si>
    <t>ELEM LIŠTA G-3L- 210/10 C 3-F STŘ. 056</t>
  </si>
  <si>
    <t>46028321</t>
  </si>
  <si>
    <t>155</t>
  </si>
  <si>
    <t>Pol48</t>
  </si>
  <si>
    <t>Přípojka jednožílovým vodičem Cu do 60A ( d 10mm2 )</t>
  </si>
  <si>
    <t>-1798690004</t>
  </si>
  <si>
    <t>Pol49</t>
  </si>
  <si>
    <t>Ukončení vodičů do 2.5 mm2</t>
  </si>
  <si>
    <t>-642424261</t>
  </si>
  <si>
    <t>157</t>
  </si>
  <si>
    <t>Pol50</t>
  </si>
  <si>
    <t>Ukončení vodičů do 6  mm2</t>
  </si>
  <si>
    <t>-977863034</t>
  </si>
  <si>
    <t>Pol51</t>
  </si>
  <si>
    <t>Označovací štítek lepený</t>
  </si>
  <si>
    <t>1744966572</t>
  </si>
  <si>
    <t>159</t>
  </si>
  <si>
    <t>Pol52</t>
  </si>
  <si>
    <t>KO KANÁL PARAPET PLAST PK 110X65 D 2M/6M</t>
  </si>
  <si>
    <t>-1279360874</t>
  </si>
  <si>
    <t>Pol53</t>
  </si>
  <si>
    <t>Lišta elektroinst. z PH, pevná vč. spojek, ohybů, rohů L80</t>
  </si>
  <si>
    <t>1433639080</t>
  </si>
  <si>
    <t>161</t>
  </si>
  <si>
    <t>Pol54</t>
  </si>
  <si>
    <t>Hmoždinka 6mm + vrut</t>
  </si>
  <si>
    <t>-1870253379</t>
  </si>
  <si>
    <t>Pol55</t>
  </si>
  <si>
    <t>Osazení hmožd. polyamid. do zdi z tvrdého kam,betonu HM 6</t>
  </si>
  <si>
    <t>-1950212684</t>
  </si>
  <si>
    <t>163</t>
  </si>
  <si>
    <t>Pol56</t>
  </si>
  <si>
    <t>INTE SOLARIX KABEL SXKD-6-FTP-LSOH 26000005</t>
  </si>
  <si>
    <t>-86683192</t>
  </si>
  <si>
    <t>Pol57</t>
  </si>
  <si>
    <t>Montáž kabelů datových FTP, UTP, STP pro vnitřní rozvody do žlabu nebo lišty</t>
  </si>
  <si>
    <t>-977406310</t>
  </si>
  <si>
    <t>A413</t>
  </si>
  <si>
    <t>A 413 - Učebna biologie</t>
  </si>
  <si>
    <t>165</t>
  </si>
  <si>
    <t>290</t>
  </si>
  <si>
    <t>292</t>
  </si>
  <si>
    <t>167</t>
  </si>
  <si>
    <t>294</t>
  </si>
  <si>
    <t>296</t>
  </si>
  <si>
    <t>169</t>
  </si>
  <si>
    <t>298</t>
  </si>
  <si>
    <t>300</t>
  </si>
  <si>
    <t>171</t>
  </si>
  <si>
    <t>302</t>
  </si>
  <si>
    <t>304</t>
  </si>
  <si>
    <t>173</t>
  </si>
  <si>
    <t>306</t>
  </si>
  <si>
    <t>308</t>
  </si>
  <si>
    <t>175</t>
  </si>
  <si>
    <t>310</t>
  </si>
  <si>
    <t>312</t>
  </si>
  <si>
    <t>177</t>
  </si>
  <si>
    <t>314</t>
  </si>
  <si>
    <t>316</t>
  </si>
  <si>
    <t>179</t>
  </si>
  <si>
    <t>318</t>
  </si>
  <si>
    <t>320</t>
  </si>
  <si>
    <t>181</t>
  </si>
  <si>
    <t>322</t>
  </si>
  <si>
    <t>324</t>
  </si>
  <si>
    <t>183</t>
  </si>
  <si>
    <t>326</t>
  </si>
  <si>
    <t>328</t>
  </si>
  <si>
    <t>185</t>
  </si>
  <si>
    <t>330</t>
  </si>
  <si>
    <t>ELSPOL</t>
  </si>
  <si>
    <t>Společné pro učebny 212, 214, 215, 306, 301, 304, 411, 413, 0112</t>
  </si>
  <si>
    <t>332</t>
  </si>
  <si>
    <t>187</t>
  </si>
  <si>
    <t>334</t>
  </si>
  <si>
    <t>Pol33</t>
  </si>
  <si>
    <t>KO KRABICE DO BETONU KUP 80 332X250X80MM BEZHALOG</t>
  </si>
  <si>
    <t>336</t>
  </si>
  <si>
    <t>189</t>
  </si>
  <si>
    <t>Pol34</t>
  </si>
  <si>
    <t>KO RÁM PODLAHOVÝ KOPOBOX 80</t>
  </si>
  <si>
    <t>338</t>
  </si>
  <si>
    <t>340</t>
  </si>
  <si>
    <t>191</t>
  </si>
  <si>
    <t>342</t>
  </si>
  <si>
    <t>344</t>
  </si>
  <si>
    <t>193</t>
  </si>
  <si>
    <t>346</t>
  </si>
  <si>
    <t>348</t>
  </si>
  <si>
    <t>195</t>
  </si>
  <si>
    <t>350</t>
  </si>
  <si>
    <t>352</t>
  </si>
  <si>
    <t>197</t>
  </si>
  <si>
    <t>354</t>
  </si>
  <si>
    <t>356</t>
  </si>
  <si>
    <t>199</t>
  </si>
  <si>
    <t>358</t>
  </si>
  <si>
    <t>360</t>
  </si>
  <si>
    <t>201</t>
  </si>
  <si>
    <t>362</t>
  </si>
  <si>
    <t>364</t>
  </si>
  <si>
    <t>203</t>
  </si>
  <si>
    <t>366</t>
  </si>
  <si>
    <t>368</t>
  </si>
  <si>
    <t>205</t>
  </si>
  <si>
    <t>370</t>
  </si>
  <si>
    <t>372</t>
  </si>
  <si>
    <t>207</t>
  </si>
  <si>
    <t>374</t>
  </si>
  <si>
    <t>376</t>
  </si>
  <si>
    <t>209</t>
  </si>
  <si>
    <t>378</t>
  </si>
  <si>
    <t>380</t>
  </si>
  <si>
    <t>211</t>
  </si>
  <si>
    <t>382</t>
  </si>
  <si>
    <t>384</t>
  </si>
  <si>
    <t>213</t>
  </si>
  <si>
    <t>Pol35</t>
  </si>
  <si>
    <t>006 - Vypínače, ovladače, zásuvky/0033 - vypínač zapuštěný, č. 5 - montáž</t>
  </si>
  <si>
    <t>Pol36</t>
  </si>
  <si>
    <t>JBT S 3559-A05345 SPÍNAČ BEZŠROUB.Č.5</t>
  </si>
  <si>
    <t>388</t>
  </si>
  <si>
    <t>215</t>
  </si>
  <si>
    <t>Pol37</t>
  </si>
  <si>
    <t>JBT K 3558A-A652 B   KRYT Č.5, TANGO, BÍLÁ</t>
  </si>
  <si>
    <t>390</t>
  </si>
  <si>
    <t>392</t>
  </si>
  <si>
    <t>06 - Vedlejší rozpočtové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</si>
  <si>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</si>
  <si>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</si>
  <si>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</si>
  <si>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</si>
  <si>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</si>
  <si>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</si>
  <si>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</si>
  <si>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</si>
  <si>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</si>
  <si>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</si>
  <si>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</si>
  <si>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https://podminky.urs.cz/item/CS_URS_2024_02/013254000</t>
  </si>
  <si>
    <t>VRN3</t>
  </si>
  <si>
    <t>Zařízení staveniště</t>
  </si>
  <si>
    <t>030001000</t>
  </si>
  <si>
    <t>https://podminky.urs.cz/item/CS_URS_2024_02/030001000</t>
  </si>
  <si>
    <t>034503000</t>
  </si>
  <si>
    <t>Informační tabule na staveništi</t>
  </si>
  <si>
    <t>https://podminky.urs.cz/item/CS_URS_2024_02/034503000</t>
  </si>
  <si>
    <t>VRN4</t>
  </si>
  <si>
    <t>Inženýrská činnost</t>
  </si>
  <si>
    <t>045002000</t>
  </si>
  <si>
    <t>Kompletační a koordinační činnost</t>
  </si>
  <si>
    <t>https://podminky.urs.cz/item/CS_URS_2024_02/045002000</t>
  </si>
  <si>
    <t>VRN6</t>
  </si>
  <si>
    <t>Územní vlivy</t>
  </si>
  <si>
    <t>065002000</t>
  </si>
  <si>
    <t>Mimostaveništní doprava materiálů, výrobků a strojů</t>
  </si>
  <si>
    <t>https://podminky.urs.cz/item/CS_URS_2024_02/065002000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</si>
</sst>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997013631" TargetMode="External"/><Relationship Id="rId18" Type="http://schemas.openxmlformats.org/officeDocument/2006/relationships/hyperlink" Target="https://podminky.urs.cz/item/CS_URS_2024_02/725210983" TargetMode="External"/><Relationship Id="rId26" Type="http://schemas.openxmlformats.org/officeDocument/2006/relationships/hyperlink" Target="https://podminky.urs.cz/item/CS_URS_2024_02/763164611" TargetMode="External"/><Relationship Id="rId39" Type="http://schemas.openxmlformats.org/officeDocument/2006/relationships/hyperlink" Target="https://podminky.urs.cz/item/CS_URS_2024_02/776141111" TargetMode="External"/><Relationship Id="rId3" Type="http://schemas.openxmlformats.org/officeDocument/2006/relationships/hyperlink" Target="https://podminky.urs.cz/item/CS_URS_2024_02/612325421" TargetMode="External"/><Relationship Id="rId21" Type="http://schemas.openxmlformats.org/officeDocument/2006/relationships/hyperlink" Target="https://podminky.urs.cz/item/CS_URS_2024_02/762431023" TargetMode="External"/><Relationship Id="rId34" Type="http://schemas.openxmlformats.org/officeDocument/2006/relationships/hyperlink" Target="https://podminky.urs.cz/item/CS_URS_2024_02/771474112" TargetMode="External"/><Relationship Id="rId42" Type="http://schemas.openxmlformats.org/officeDocument/2006/relationships/hyperlink" Target="https://podminky.urs.cz/item/CS_URS_2024_02/776410811" TargetMode="External"/><Relationship Id="rId47" Type="http://schemas.openxmlformats.org/officeDocument/2006/relationships/hyperlink" Target="https://podminky.urs.cz/item/CS_URS_2024_02/784161301" TargetMode="External"/><Relationship Id="rId50" Type="http://schemas.openxmlformats.org/officeDocument/2006/relationships/hyperlink" Target="https://podminky.urs.cz/item/CS_URS_2024_02/786625211" TargetMode="External"/><Relationship Id="rId7" Type="http://schemas.openxmlformats.org/officeDocument/2006/relationships/hyperlink" Target="https://podminky.urs.cz/item/CS_URS_2024_02/962086111" TargetMode="External"/><Relationship Id="rId12" Type="http://schemas.openxmlformats.org/officeDocument/2006/relationships/hyperlink" Target="https://podminky.urs.cz/item/CS_URS_2024_02/997013509" TargetMode="External"/><Relationship Id="rId17" Type="http://schemas.openxmlformats.org/officeDocument/2006/relationships/hyperlink" Target="https://podminky.urs.cz/item/CS_URS_2024_02/725210982" TargetMode="External"/><Relationship Id="rId25" Type="http://schemas.openxmlformats.org/officeDocument/2006/relationships/hyperlink" Target="https://podminky.urs.cz/item/CS_URS_2024_02/763121714" TargetMode="External"/><Relationship Id="rId33" Type="http://schemas.openxmlformats.org/officeDocument/2006/relationships/hyperlink" Target="https://podminky.urs.cz/item/CS_URS_2024_02/998766212" TargetMode="External"/><Relationship Id="rId38" Type="http://schemas.openxmlformats.org/officeDocument/2006/relationships/hyperlink" Target="https://podminky.urs.cz/item/CS_URS_2024_02/776121112" TargetMode="External"/><Relationship Id="rId46" Type="http://schemas.openxmlformats.org/officeDocument/2006/relationships/hyperlink" Target="https://podminky.urs.cz/item/CS_URS_2024_02/783817421" TargetMode="External"/><Relationship Id="rId2" Type="http://schemas.openxmlformats.org/officeDocument/2006/relationships/hyperlink" Target="https://podminky.urs.cz/item/CS_URS_2024_02/612325225" TargetMode="External"/><Relationship Id="rId16" Type="http://schemas.openxmlformats.org/officeDocument/2006/relationships/hyperlink" Target="https://podminky.urs.cz/item/CS_URS_2024_02/725210911" TargetMode="External"/><Relationship Id="rId20" Type="http://schemas.openxmlformats.org/officeDocument/2006/relationships/hyperlink" Target="https://podminky.urs.cz/item/CS_URS_2024_02/998725212" TargetMode="External"/><Relationship Id="rId29" Type="http://schemas.openxmlformats.org/officeDocument/2006/relationships/hyperlink" Target="https://podminky.urs.cz/item/CS_URS_2024_02/766660001" TargetMode="External"/><Relationship Id="rId41" Type="http://schemas.openxmlformats.org/officeDocument/2006/relationships/hyperlink" Target="https://podminky.urs.cz/item/CS_URS_2024_02/776221221" TargetMode="External"/><Relationship Id="rId1" Type="http://schemas.openxmlformats.org/officeDocument/2006/relationships/hyperlink" Target="https://podminky.urs.cz/item/CS_URS_2024_02/310271071" TargetMode="External"/><Relationship Id="rId6" Type="http://schemas.openxmlformats.org/officeDocument/2006/relationships/hyperlink" Target="https://podminky.urs.cz/item/CS_URS_2024_02/952901111" TargetMode="External"/><Relationship Id="rId11" Type="http://schemas.openxmlformats.org/officeDocument/2006/relationships/hyperlink" Target="https://podminky.urs.cz/item/CS_URS_2024_02/997013501" TargetMode="External"/><Relationship Id="rId24" Type="http://schemas.openxmlformats.org/officeDocument/2006/relationships/hyperlink" Target="https://podminky.urs.cz/item/CS_URS_2024_02/763121449" TargetMode="External"/><Relationship Id="rId32" Type="http://schemas.openxmlformats.org/officeDocument/2006/relationships/hyperlink" Target="https://podminky.urs.cz/item/CS_URS_2024_02/766691914" TargetMode="External"/><Relationship Id="rId37" Type="http://schemas.openxmlformats.org/officeDocument/2006/relationships/hyperlink" Target="https://podminky.urs.cz/item/CS_URS_2024_02/776111311" TargetMode="External"/><Relationship Id="rId40" Type="http://schemas.openxmlformats.org/officeDocument/2006/relationships/hyperlink" Target="https://podminky.urs.cz/item/CS_URS_2024_02/776201812" TargetMode="External"/><Relationship Id="rId45" Type="http://schemas.openxmlformats.org/officeDocument/2006/relationships/hyperlink" Target="https://podminky.urs.cz/item/CS_URS_2024_02/998776212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949101111" TargetMode="External"/><Relationship Id="rId15" Type="http://schemas.openxmlformats.org/officeDocument/2006/relationships/hyperlink" Target="https://podminky.urs.cz/item/CS_URS_2024_02/725210821" TargetMode="External"/><Relationship Id="rId23" Type="http://schemas.openxmlformats.org/officeDocument/2006/relationships/hyperlink" Target="https://podminky.urs.cz/item/CS_URS_2024_02/998762212" TargetMode="External"/><Relationship Id="rId28" Type="http://schemas.openxmlformats.org/officeDocument/2006/relationships/hyperlink" Target="https://podminky.urs.cz/item/CS_URS_2024_02/766491851" TargetMode="External"/><Relationship Id="rId36" Type="http://schemas.openxmlformats.org/officeDocument/2006/relationships/hyperlink" Target="https://podminky.urs.cz/item/CS_URS_2024_02/776111116" TargetMode="External"/><Relationship Id="rId49" Type="http://schemas.openxmlformats.org/officeDocument/2006/relationships/hyperlink" Target="https://podminky.urs.cz/item/CS_URS_2024_02/784211101" TargetMode="External"/><Relationship Id="rId10" Type="http://schemas.openxmlformats.org/officeDocument/2006/relationships/hyperlink" Target="https://podminky.urs.cz/item/CS_URS_2024_02/997013153" TargetMode="External"/><Relationship Id="rId19" Type="http://schemas.openxmlformats.org/officeDocument/2006/relationships/hyperlink" Target="https://podminky.urs.cz/item/CS_URS_2024_02/725820801" TargetMode="External"/><Relationship Id="rId31" Type="http://schemas.openxmlformats.org/officeDocument/2006/relationships/hyperlink" Target="https://podminky.urs.cz/item/CS_URS_2024_02/766660729" TargetMode="External"/><Relationship Id="rId44" Type="http://schemas.openxmlformats.org/officeDocument/2006/relationships/hyperlink" Target="https://podminky.urs.cz/item/CS_URS_2024_02/776421311" TargetMode="External"/><Relationship Id="rId52" Type="http://schemas.openxmlformats.org/officeDocument/2006/relationships/hyperlink" Target="https://podminky.urs.cz/item/CS_URS_2024_02/HZS2491" TargetMode="External"/><Relationship Id="rId4" Type="http://schemas.openxmlformats.org/officeDocument/2006/relationships/hyperlink" Target="https://podminky.urs.cz/item/CS_URS_2024_02/631312141" TargetMode="External"/><Relationship Id="rId9" Type="http://schemas.openxmlformats.org/officeDocument/2006/relationships/hyperlink" Target="https://podminky.urs.cz/item/CS_URS_2024_02/978059511" TargetMode="External"/><Relationship Id="rId14" Type="http://schemas.openxmlformats.org/officeDocument/2006/relationships/hyperlink" Target="https://podminky.urs.cz/item/CS_URS_2024_02/998011009" TargetMode="External"/><Relationship Id="rId22" Type="http://schemas.openxmlformats.org/officeDocument/2006/relationships/hyperlink" Target="https://podminky.urs.cz/item/CS_URS_2024_02/762511847" TargetMode="External"/><Relationship Id="rId27" Type="http://schemas.openxmlformats.org/officeDocument/2006/relationships/hyperlink" Target="https://podminky.urs.cz/item/CS_URS_2024_02/998763412" TargetMode="External"/><Relationship Id="rId30" Type="http://schemas.openxmlformats.org/officeDocument/2006/relationships/hyperlink" Target="https://podminky.urs.cz/item/CS_URS_2024_02/766660728" TargetMode="External"/><Relationship Id="rId35" Type="http://schemas.openxmlformats.org/officeDocument/2006/relationships/hyperlink" Target="https://podminky.urs.cz/item/CS_URS_2024_02/998771212" TargetMode="External"/><Relationship Id="rId43" Type="http://schemas.openxmlformats.org/officeDocument/2006/relationships/hyperlink" Target="https://podminky.urs.cz/item/CS_URS_2024_02/776411111" TargetMode="External"/><Relationship Id="rId48" Type="http://schemas.openxmlformats.org/officeDocument/2006/relationships/hyperlink" Target="https://podminky.urs.cz/item/CS_URS_2024_02/784171101" TargetMode="External"/><Relationship Id="rId8" Type="http://schemas.openxmlformats.org/officeDocument/2006/relationships/hyperlink" Target="https://podminky.urs.cz/item/CS_URS_2024_02/968072455" TargetMode="External"/><Relationship Id="rId51" Type="http://schemas.openxmlformats.org/officeDocument/2006/relationships/hyperlink" Target="https://podminky.urs.cz/item/CS_URS_2024_02/9987862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22174022" TargetMode="External"/><Relationship Id="rId18" Type="http://schemas.openxmlformats.org/officeDocument/2006/relationships/hyperlink" Target="https://podminky.urs.cz/item/CS_URS_2024_02/998722212" TargetMode="External"/><Relationship Id="rId26" Type="http://schemas.openxmlformats.org/officeDocument/2006/relationships/hyperlink" Target="https://podminky.urs.cz/item/CS_URS_2024_02/725829101" TargetMode="External"/><Relationship Id="rId39" Type="http://schemas.openxmlformats.org/officeDocument/2006/relationships/hyperlink" Target="https://podminky.urs.cz/item/CS_URS_2024_02/771111011" TargetMode="External"/><Relationship Id="rId21" Type="http://schemas.openxmlformats.org/officeDocument/2006/relationships/hyperlink" Target="https://podminky.urs.cz/item/CS_URS_2024_02/723230102" TargetMode="External"/><Relationship Id="rId34" Type="http://schemas.openxmlformats.org/officeDocument/2006/relationships/hyperlink" Target="https://podminky.urs.cz/item/CS_URS_2024_02/795192802" TargetMode="External"/><Relationship Id="rId42" Type="http://schemas.openxmlformats.org/officeDocument/2006/relationships/hyperlink" Target="https://podminky.urs.cz/item/CS_URS_2024_02/771151012" TargetMode="External"/><Relationship Id="rId47" Type="http://schemas.openxmlformats.org/officeDocument/2006/relationships/hyperlink" Target="https://podminky.urs.cz/item/CS_URS_2024_02/998771212" TargetMode="External"/><Relationship Id="rId50" Type="http://schemas.openxmlformats.org/officeDocument/2006/relationships/hyperlink" Target="https://podminky.urs.cz/item/CS_URS_2024_02/784161311" TargetMode="External"/><Relationship Id="rId55" Type="http://schemas.openxmlformats.org/officeDocument/2006/relationships/hyperlink" Target="https://podminky.urs.cz/item/CS_URS_2024_02/998786212" TargetMode="External"/><Relationship Id="rId7" Type="http://schemas.openxmlformats.org/officeDocument/2006/relationships/hyperlink" Target="https://podminky.urs.cz/item/CS_URS_2024_02/997013501" TargetMode="External"/><Relationship Id="rId12" Type="http://schemas.openxmlformats.org/officeDocument/2006/relationships/hyperlink" Target="https://podminky.urs.cz/item/CS_URS_2024_02/721194107" TargetMode="External"/><Relationship Id="rId17" Type="http://schemas.openxmlformats.org/officeDocument/2006/relationships/hyperlink" Target="https://podminky.urs.cz/item/CS_URS_2024_02/722240122" TargetMode="External"/><Relationship Id="rId25" Type="http://schemas.openxmlformats.org/officeDocument/2006/relationships/hyperlink" Target="https://podminky.urs.cz/item/CS_URS_2024_02/725820801" TargetMode="External"/><Relationship Id="rId33" Type="http://schemas.openxmlformats.org/officeDocument/2006/relationships/hyperlink" Target="https://podminky.urs.cz/item/CS_URS_2024_02/998734212" TargetMode="External"/><Relationship Id="rId38" Type="http://schemas.openxmlformats.org/officeDocument/2006/relationships/hyperlink" Target="https://podminky.urs.cz/item/CS_URS_2024_02/998766212" TargetMode="External"/><Relationship Id="rId46" Type="http://schemas.openxmlformats.org/officeDocument/2006/relationships/hyperlink" Target="https://podminky.urs.cz/item/CS_URS_2024_02/771577211" TargetMode="External"/><Relationship Id="rId2" Type="http://schemas.openxmlformats.org/officeDocument/2006/relationships/hyperlink" Target="https://podminky.urs.cz/item/CS_URS_2024_02/949101111" TargetMode="External"/><Relationship Id="rId16" Type="http://schemas.openxmlformats.org/officeDocument/2006/relationships/hyperlink" Target="https://podminky.urs.cz/item/CS_URS_2024_02/722190401" TargetMode="External"/><Relationship Id="rId20" Type="http://schemas.openxmlformats.org/officeDocument/2006/relationships/hyperlink" Target="https://podminky.urs.cz/item/CS_URS_2024_02/723190251" TargetMode="External"/><Relationship Id="rId29" Type="http://schemas.openxmlformats.org/officeDocument/2006/relationships/hyperlink" Target="https://podminky.urs.cz/item/CS_URS_2024_02/733191925" TargetMode="External"/><Relationship Id="rId41" Type="http://schemas.openxmlformats.org/officeDocument/2006/relationships/hyperlink" Target="https://podminky.urs.cz/item/CS_URS_2024_02/771121025" TargetMode="External"/><Relationship Id="rId54" Type="http://schemas.openxmlformats.org/officeDocument/2006/relationships/hyperlink" Target="https://podminky.urs.cz/item/CS_URS_2024_02/786625211" TargetMode="External"/><Relationship Id="rId1" Type="http://schemas.openxmlformats.org/officeDocument/2006/relationships/hyperlink" Target="https://podminky.urs.cz/item/CS_URS_2024_02/612325422" TargetMode="External"/><Relationship Id="rId6" Type="http://schemas.openxmlformats.org/officeDocument/2006/relationships/hyperlink" Target="https://podminky.urs.cz/item/CS_URS_2024_02/997013153" TargetMode="External"/><Relationship Id="rId11" Type="http://schemas.openxmlformats.org/officeDocument/2006/relationships/hyperlink" Target="https://podminky.urs.cz/item/CS_URS_2024_02/721174044" TargetMode="External"/><Relationship Id="rId24" Type="http://schemas.openxmlformats.org/officeDocument/2006/relationships/hyperlink" Target="https://podminky.urs.cz/item/CS_URS_2024_02/725339111" TargetMode="External"/><Relationship Id="rId32" Type="http://schemas.openxmlformats.org/officeDocument/2006/relationships/hyperlink" Target="https://podminky.urs.cz/item/CS_URS_2024_02/734261406" TargetMode="External"/><Relationship Id="rId37" Type="http://schemas.openxmlformats.org/officeDocument/2006/relationships/hyperlink" Target="https://podminky.urs.cz/item/CS_URS_2024_02/766491851" TargetMode="External"/><Relationship Id="rId40" Type="http://schemas.openxmlformats.org/officeDocument/2006/relationships/hyperlink" Target="https://podminky.urs.cz/item/CS_URS_2024_02/771121011" TargetMode="External"/><Relationship Id="rId45" Type="http://schemas.openxmlformats.org/officeDocument/2006/relationships/hyperlink" Target="https://podminky.urs.cz/item/CS_URS_2024_02/771574416" TargetMode="External"/><Relationship Id="rId53" Type="http://schemas.openxmlformats.org/officeDocument/2006/relationships/hyperlink" Target="https://podminky.urs.cz/item/CS_URS_2024_02/784211163" TargetMode="External"/><Relationship Id="rId5" Type="http://schemas.openxmlformats.org/officeDocument/2006/relationships/hyperlink" Target="https://podminky.urs.cz/item/CS_URS_2024_02/978059511" TargetMode="External"/><Relationship Id="rId15" Type="http://schemas.openxmlformats.org/officeDocument/2006/relationships/hyperlink" Target="https://podminky.urs.cz/item/CS_URS_2024_02/722181211" TargetMode="External"/><Relationship Id="rId23" Type="http://schemas.openxmlformats.org/officeDocument/2006/relationships/hyperlink" Target="https://podminky.urs.cz/item/CS_URS_2024_02/725210821" TargetMode="External"/><Relationship Id="rId28" Type="http://schemas.openxmlformats.org/officeDocument/2006/relationships/hyperlink" Target="https://podminky.urs.cz/item/CS_URS_2024_02/998725212" TargetMode="External"/><Relationship Id="rId36" Type="http://schemas.openxmlformats.org/officeDocument/2006/relationships/hyperlink" Target="https://podminky.urs.cz/item/CS_URS_2024_02/751510861" TargetMode="External"/><Relationship Id="rId49" Type="http://schemas.openxmlformats.org/officeDocument/2006/relationships/hyperlink" Target="https://podminky.urs.cz/item/CS_URS_2024_02/998776212" TargetMode="External"/><Relationship Id="rId57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2/998011009" TargetMode="External"/><Relationship Id="rId19" Type="http://schemas.openxmlformats.org/officeDocument/2006/relationships/hyperlink" Target="https://podminky.urs.cz/item/CS_URS_2024_02/723150421" TargetMode="External"/><Relationship Id="rId31" Type="http://schemas.openxmlformats.org/officeDocument/2006/relationships/hyperlink" Target="https://podminky.urs.cz/item/CS_URS_2024_02/998733212" TargetMode="External"/><Relationship Id="rId44" Type="http://schemas.openxmlformats.org/officeDocument/2006/relationships/hyperlink" Target="https://podminky.urs.cz/item/CS_URS_2024_02/771573919" TargetMode="External"/><Relationship Id="rId52" Type="http://schemas.openxmlformats.org/officeDocument/2006/relationships/hyperlink" Target="https://podminky.urs.cz/item/CS_URS_2024_02/784211101" TargetMode="External"/><Relationship Id="rId4" Type="http://schemas.openxmlformats.org/officeDocument/2006/relationships/hyperlink" Target="https://podminky.urs.cz/item/CS_URS_2024_02/972054141" TargetMode="External"/><Relationship Id="rId9" Type="http://schemas.openxmlformats.org/officeDocument/2006/relationships/hyperlink" Target="https://podminky.urs.cz/item/CS_URS_2024_02/997013631" TargetMode="External"/><Relationship Id="rId14" Type="http://schemas.openxmlformats.org/officeDocument/2006/relationships/hyperlink" Target="https://podminky.urs.cz/item/CS_URS_2024_02/722179191" TargetMode="External"/><Relationship Id="rId22" Type="http://schemas.openxmlformats.org/officeDocument/2006/relationships/hyperlink" Target="https://podminky.urs.cz/item/CS_URS_2024_02/998723212" TargetMode="External"/><Relationship Id="rId27" Type="http://schemas.openxmlformats.org/officeDocument/2006/relationships/hyperlink" Target="https://podminky.urs.cz/item/CS_URS_2024_02/725869204" TargetMode="External"/><Relationship Id="rId30" Type="http://schemas.openxmlformats.org/officeDocument/2006/relationships/hyperlink" Target="https://podminky.urs.cz/item/CS_URS_2024_02/733222202" TargetMode="External"/><Relationship Id="rId35" Type="http://schemas.openxmlformats.org/officeDocument/2006/relationships/hyperlink" Target="https://podminky.urs.cz/item/CS_URS_2024_02/998735212" TargetMode="External"/><Relationship Id="rId43" Type="http://schemas.openxmlformats.org/officeDocument/2006/relationships/hyperlink" Target="https://podminky.urs.cz/item/CS_URS_2024_02/771161021" TargetMode="External"/><Relationship Id="rId48" Type="http://schemas.openxmlformats.org/officeDocument/2006/relationships/hyperlink" Target="https://podminky.urs.cz/item/CS_URS_2024_02/776421311" TargetMode="External"/><Relationship Id="rId56" Type="http://schemas.openxmlformats.org/officeDocument/2006/relationships/hyperlink" Target="https://podminky.urs.cz/item/CS_URS_2024_02/HZS2491" TargetMode="External"/><Relationship Id="rId8" Type="http://schemas.openxmlformats.org/officeDocument/2006/relationships/hyperlink" Target="https://podminky.urs.cz/item/CS_URS_2024_02/997013509" TargetMode="External"/><Relationship Id="rId51" Type="http://schemas.openxmlformats.org/officeDocument/2006/relationships/hyperlink" Target="https://podminky.urs.cz/item/CS_URS_2024_02/784171101" TargetMode="External"/><Relationship Id="rId3" Type="http://schemas.openxmlformats.org/officeDocument/2006/relationships/hyperlink" Target="https://podminky.urs.cz/item/CS_URS_2024_02/95290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7013631" TargetMode="External"/><Relationship Id="rId13" Type="http://schemas.openxmlformats.org/officeDocument/2006/relationships/hyperlink" Target="https://podminky.urs.cz/item/CS_URS_2024_02/722174001" TargetMode="External"/><Relationship Id="rId18" Type="http://schemas.openxmlformats.org/officeDocument/2006/relationships/hyperlink" Target="https://podminky.urs.cz/item/CS_URS_2024_02/998722212" TargetMode="External"/><Relationship Id="rId26" Type="http://schemas.openxmlformats.org/officeDocument/2006/relationships/hyperlink" Target="https://podminky.urs.cz/item/CS_URS_2024_02/998766212" TargetMode="External"/><Relationship Id="rId3" Type="http://schemas.openxmlformats.org/officeDocument/2006/relationships/hyperlink" Target="https://podminky.urs.cz/item/CS_URS_2024_02/949101111" TargetMode="External"/><Relationship Id="rId21" Type="http://schemas.openxmlformats.org/officeDocument/2006/relationships/hyperlink" Target="https://podminky.urs.cz/item/CS_URS_2024_02/725869101" TargetMode="External"/><Relationship Id="rId34" Type="http://schemas.openxmlformats.org/officeDocument/2006/relationships/hyperlink" Target="https://podminky.urs.cz/item/CS_URS_2024_02/998786212" TargetMode="External"/><Relationship Id="rId7" Type="http://schemas.openxmlformats.org/officeDocument/2006/relationships/hyperlink" Target="https://podminky.urs.cz/item/CS_URS_2024_02/997013509" TargetMode="External"/><Relationship Id="rId12" Type="http://schemas.openxmlformats.org/officeDocument/2006/relationships/hyperlink" Target="https://podminky.urs.cz/item/CS_URS_2024_02/998721212" TargetMode="External"/><Relationship Id="rId17" Type="http://schemas.openxmlformats.org/officeDocument/2006/relationships/hyperlink" Target="https://podminky.urs.cz/item/CS_URS_2024_02/722220151" TargetMode="External"/><Relationship Id="rId25" Type="http://schemas.openxmlformats.org/officeDocument/2006/relationships/hyperlink" Target="https://podminky.urs.cz/item/CS_URS_2024_02/766491851" TargetMode="External"/><Relationship Id="rId33" Type="http://schemas.openxmlformats.org/officeDocument/2006/relationships/hyperlink" Target="https://podminky.urs.cz/item/CS_URS_2024_02/786625211" TargetMode="External"/><Relationship Id="rId2" Type="http://schemas.openxmlformats.org/officeDocument/2006/relationships/hyperlink" Target="https://podminky.urs.cz/item/CS_URS_2024_02/631311121" TargetMode="External"/><Relationship Id="rId16" Type="http://schemas.openxmlformats.org/officeDocument/2006/relationships/hyperlink" Target="https://podminky.urs.cz/item/CS_URS_2024_02/722190401" TargetMode="External"/><Relationship Id="rId20" Type="http://schemas.openxmlformats.org/officeDocument/2006/relationships/hyperlink" Target="https://podminky.urs.cz/item/CS_URS_2024_02/725829131" TargetMode="External"/><Relationship Id="rId29" Type="http://schemas.openxmlformats.org/officeDocument/2006/relationships/hyperlink" Target="https://podminky.urs.cz/item/CS_URS_2024_02/998776212" TargetMode="External"/><Relationship Id="rId1" Type="http://schemas.openxmlformats.org/officeDocument/2006/relationships/hyperlink" Target="https://podminky.urs.cz/item/CS_URS_2024_02/612325422" TargetMode="External"/><Relationship Id="rId6" Type="http://schemas.openxmlformats.org/officeDocument/2006/relationships/hyperlink" Target="https://podminky.urs.cz/item/CS_URS_2024_02/997013501" TargetMode="External"/><Relationship Id="rId11" Type="http://schemas.openxmlformats.org/officeDocument/2006/relationships/hyperlink" Target="https://podminky.urs.cz/item/CS_URS_2024_02/721194105" TargetMode="External"/><Relationship Id="rId24" Type="http://schemas.openxmlformats.org/officeDocument/2006/relationships/hyperlink" Target="https://podminky.urs.cz/item/CS_URS_2024_02/998735212" TargetMode="External"/><Relationship Id="rId32" Type="http://schemas.openxmlformats.org/officeDocument/2006/relationships/hyperlink" Target="https://podminky.urs.cz/item/CS_URS_2024_02/784211101" TargetMode="External"/><Relationship Id="rId5" Type="http://schemas.openxmlformats.org/officeDocument/2006/relationships/hyperlink" Target="https://podminky.urs.cz/item/CS_URS_2024_02/997013153" TargetMode="External"/><Relationship Id="rId15" Type="http://schemas.openxmlformats.org/officeDocument/2006/relationships/hyperlink" Target="https://podminky.urs.cz/item/CS_URS_2024_02/722181211" TargetMode="External"/><Relationship Id="rId23" Type="http://schemas.openxmlformats.org/officeDocument/2006/relationships/hyperlink" Target="https://podminky.urs.cz/item/CS_URS_2024_02/795192802" TargetMode="External"/><Relationship Id="rId28" Type="http://schemas.openxmlformats.org/officeDocument/2006/relationships/hyperlink" Target="https://podminky.urs.cz/item/CS_URS_2024_02/776421311" TargetMode="External"/><Relationship Id="rId36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2/721173723" TargetMode="External"/><Relationship Id="rId19" Type="http://schemas.openxmlformats.org/officeDocument/2006/relationships/hyperlink" Target="https://podminky.urs.cz/item/CS_URS_2024_02/723150801" TargetMode="External"/><Relationship Id="rId31" Type="http://schemas.openxmlformats.org/officeDocument/2006/relationships/hyperlink" Target="https://podminky.urs.cz/item/CS_URS_2024_02/784171101" TargetMode="External"/><Relationship Id="rId4" Type="http://schemas.openxmlformats.org/officeDocument/2006/relationships/hyperlink" Target="https://podminky.urs.cz/item/CS_URS_2024_02/952901111" TargetMode="External"/><Relationship Id="rId9" Type="http://schemas.openxmlformats.org/officeDocument/2006/relationships/hyperlink" Target="https://podminky.urs.cz/item/CS_URS_2024_02/998011009" TargetMode="External"/><Relationship Id="rId14" Type="http://schemas.openxmlformats.org/officeDocument/2006/relationships/hyperlink" Target="https://podminky.urs.cz/item/CS_URS_2024_02/722179191" TargetMode="External"/><Relationship Id="rId22" Type="http://schemas.openxmlformats.org/officeDocument/2006/relationships/hyperlink" Target="https://podminky.urs.cz/item/CS_URS_2024_02/998725212" TargetMode="External"/><Relationship Id="rId27" Type="http://schemas.openxmlformats.org/officeDocument/2006/relationships/hyperlink" Target="https://podminky.urs.cz/item/CS_URS_2024_02/776201912" TargetMode="External"/><Relationship Id="rId30" Type="http://schemas.openxmlformats.org/officeDocument/2006/relationships/hyperlink" Target="https://podminky.urs.cz/item/CS_URS_2024_02/784161311" TargetMode="External"/><Relationship Id="rId35" Type="http://schemas.openxmlformats.org/officeDocument/2006/relationships/hyperlink" Target="https://podminky.urs.cz/item/CS_URS_2024_02/HZS249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997013631" TargetMode="External"/><Relationship Id="rId18" Type="http://schemas.openxmlformats.org/officeDocument/2006/relationships/hyperlink" Target="https://podminky.urs.cz/item/CS_URS_2024_02/722190401" TargetMode="External"/><Relationship Id="rId26" Type="http://schemas.openxmlformats.org/officeDocument/2006/relationships/hyperlink" Target="https://podminky.urs.cz/item/CS_URS_2024_02/725869101" TargetMode="External"/><Relationship Id="rId39" Type="http://schemas.openxmlformats.org/officeDocument/2006/relationships/hyperlink" Target="https://podminky.urs.cz/item/CS_URS_2024_02/998776212" TargetMode="External"/><Relationship Id="rId21" Type="http://schemas.openxmlformats.org/officeDocument/2006/relationships/hyperlink" Target="https://podminky.urs.cz/item/CS_URS_2024_02/723150801" TargetMode="External"/><Relationship Id="rId34" Type="http://schemas.openxmlformats.org/officeDocument/2006/relationships/hyperlink" Target="https://podminky.urs.cz/item/CS_URS_2024_02/763121751" TargetMode="External"/><Relationship Id="rId42" Type="http://schemas.openxmlformats.org/officeDocument/2006/relationships/hyperlink" Target="https://podminky.urs.cz/item/CS_URS_2024_02/781472419" TargetMode="External"/><Relationship Id="rId47" Type="http://schemas.openxmlformats.org/officeDocument/2006/relationships/hyperlink" Target="https://podminky.urs.cz/item/CS_URS_2024_02/781495211" TargetMode="External"/><Relationship Id="rId50" Type="http://schemas.openxmlformats.org/officeDocument/2006/relationships/hyperlink" Target="https://podminky.urs.cz/item/CS_URS_2024_02/783000225" TargetMode="External"/><Relationship Id="rId55" Type="http://schemas.openxmlformats.org/officeDocument/2006/relationships/hyperlink" Target="https://podminky.urs.cz/item/CS_URS_2024_02/783147101" TargetMode="External"/><Relationship Id="rId63" Type="http://schemas.openxmlformats.org/officeDocument/2006/relationships/drawing" Target="../drawings/drawing5.xml"/><Relationship Id="rId7" Type="http://schemas.openxmlformats.org/officeDocument/2006/relationships/hyperlink" Target="https://podminky.urs.cz/item/CS_URS_2024_02/952901111" TargetMode="External"/><Relationship Id="rId2" Type="http://schemas.openxmlformats.org/officeDocument/2006/relationships/hyperlink" Target="https://podminky.urs.cz/item/CS_URS_2024_02/340271041" TargetMode="External"/><Relationship Id="rId16" Type="http://schemas.openxmlformats.org/officeDocument/2006/relationships/hyperlink" Target="https://podminky.urs.cz/item/CS_URS_2024_02/722179191" TargetMode="External"/><Relationship Id="rId20" Type="http://schemas.openxmlformats.org/officeDocument/2006/relationships/hyperlink" Target="https://podminky.urs.cz/item/CS_URS_2024_02/998722212" TargetMode="External"/><Relationship Id="rId29" Type="http://schemas.openxmlformats.org/officeDocument/2006/relationships/hyperlink" Target="https://podminky.urs.cz/item/CS_URS_2024_02/998735212" TargetMode="External"/><Relationship Id="rId41" Type="http://schemas.openxmlformats.org/officeDocument/2006/relationships/hyperlink" Target="https://podminky.urs.cz/item/CS_URS_2024_02/781121011" TargetMode="External"/><Relationship Id="rId54" Type="http://schemas.openxmlformats.org/officeDocument/2006/relationships/hyperlink" Target="https://podminky.urs.cz/item/CS_URS_2024_02/783144101" TargetMode="External"/><Relationship Id="rId62" Type="http://schemas.openxmlformats.org/officeDocument/2006/relationships/hyperlink" Target="https://podminky.urs.cz/item/CS_URS_2024_02/HZS2491" TargetMode="External"/><Relationship Id="rId1" Type="http://schemas.openxmlformats.org/officeDocument/2006/relationships/hyperlink" Target="https://podminky.urs.cz/item/CS_URS_2024_02/319201321" TargetMode="External"/><Relationship Id="rId6" Type="http://schemas.openxmlformats.org/officeDocument/2006/relationships/hyperlink" Target="https://podminky.urs.cz/item/CS_URS_2024_02/949101111" TargetMode="External"/><Relationship Id="rId11" Type="http://schemas.openxmlformats.org/officeDocument/2006/relationships/hyperlink" Target="https://podminky.urs.cz/item/CS_URS_2024_02/997013501" TargetMode="External"/><Relationship Id="rId24" Type="http://schemas.openxmlformats.org/officeDocument/2006/relationships/hyperlink" Target="https://podminky.urs.cz/item/CS_URS_2024_02/725820801" TargetMode="External"/><Relationship Id="rId32" Type="http://schemas.openxmlformats.org/officeDocument/2006/relationships/hyperlink" Target="https://podminky.urs.cz/item/CS_URS_2024_02/763121411" TargetMode="External"/><Relationship Id="rId37" Type="http://schemas.openxmlformats.org/officeDocument/2006/relationships/hyperlink" Target="https://podminky.urs.cz/item/CS_URS_2024_02/998766212" TargetMode="External"/><Relationship Id="rId40" Type="http://schemas.openxmlformats.org/officeDocument/2006/relationships/hyperlink" Target="https://podminky.urs.cz/item/CS_URS_2024_02/781111011" TargetMode="External"/><Relationship Id="rId45" Type="http://schemas.openxmlformats.org/officeDocument/2006/relationships/hyperlink" Target="https://podminky.urs.cz/item/CS_URS_2024_02/781495115" TargetMode="External"/><Relationship Id="rId53" Type="http://schemas.openxmlformats.org/officeDocument/2006/relationships/hyperlink" Target="https://podminky.urs.cz/item/CS_URS_2024_02/783122101" TargetMode="External"/><Relationship Id="rId58" Type="http://schemas.openxmlformats.org/officeDocument/2006/relationships/hyperlink" Target="https://podminky.urs.cz/item/CS_URS_2024_02/784211101" TargetMode="External"/><Relationship Id="rId5" Type="http://schemas.openxmlformats.org/officeDocument/2006/relationships/hyperlink" Target="https://podminky.urs.cz/item/CS_URS_2024_02/619995001" TargetMode="External"/><Relationship Id="rId15" Type="http://schemas.openxmlformats.org/officeDocument/2006/relationships/hyperlink" Target="https://podminky.urs.cz/item/CS_URS_2024_02/722174001" TargetMode="External"/><Relationship Id="rId23" Type="http://schemas.openxmlformats.org/officeDocument/2006/relationships/hyperlink" Target="https://podminky.urs.cz/item/CS_URS_2024_02/725219102" TargetMode="External"/><Relationship Id="rId28" Type="http://schemas.openxmlformats.org/officeDocument/2006/relationships/hyperlink" Target="https://podminky.urs.cz/item/CS_URS_2024_02/795192802" TargetMode="External"/><Relationship Id="rId36" Type="http://schemas.openxmlformats.org/officeDocument/2006/relationships/hyperlink" Target="https://podminky.urs.cz/item/CS_URS_2024_02/766491851" TargetMode="External"/><Relationship Id="rId49" Type="http://schemas.openxmlformats.org/officeDocument/2006/relationships/hyperlink" Target="https://podminky.urs.cz/item/CS_URS_2024_02/783000201" TargetMode="External"/><Relationship Id="rId57" Type="http://schemas.openxmlformats.org/officeDocument/2006/relationships/hyperlink" Target="https://podminky.urs.cz/item/CS_URS_2024_02/784171101" TargetMode="External"/><Relationship Id="rId61" Type="http://schemas.openxmlformats.org/officeDocument/2006/relationships/hyperlink" Target="https://podminky.urs.cz/item/CS_URS_2024_02/998786212" TargetMode="External"/><Relationship Id="rId10" Type="http://schemas.openxmlformats.org/officeDocument/2006/relationships/hyperlink" Target="https://podminky.urs.cz/item/CS_URS_2024_02/997013153" TargetMode="External"/><Relationship Id="rId19" Type="http://schemas.openxmlformats.org/officeDocument/2006/relationships/hyperlink" Target="https://podminky.urs.cz/item/CS_URS_2024_02/722220151" TargetMode="External"/><Relationship Id="rId31" Type="http://schemas.openxmlformats.org/officeDocument/2006/relationships/hyperlink" Target="https://podminky.urs.cz/item/CS_URS_2024_02/762511847" TargetMode="External"/><Relationship Id="rId44" Type="http://schemas.openxmlformats.org/officeDocument/2006/relationships/hyperlink" Target="https://podminky.urs.cz/item/CS_URS_2024_02/781492151" TargetMode="External"/><Relationship Id="rId52" Type="http://schemas.openxmlformats.org/officeDocument/2006/relationships/hyperlink" Target="https://podminky.urs.cz/item/CS_URS_2024_02/783101401" TargetMode="External"/><Relationship Id="rId60" Type="http://schemas.openxmlformats.org/officeDocument/2006/relationships/hyperlink" Target="https://podminky.urs.cz/item/CS_URS_2024_02/786625211" TargetMode="External"/><Relationship Id="rId4" Type="http://schemas.openxmlformats.org/officeDocument/2006/relationships/hyperlink" Target="https://podminky.urs.cz/item/CS_URS_2024_02/612325422" TargetMode="External"/><Relationship Id="rId9" Type="http://schemas.openxmlformats.org/officeDocument/2006/relationships/hyperlink" Target="https://podminky.urs.cz/item/CS_URS_2024_02/978059511" TargetMode="External"/><Relationship Id="rId14" Type="http://schemas.openxmlformats.org/officeDocument/2006/relationships/hyperlink" Target="https://podminky.urs.cz/item/CS_URS_2024_02/998011009" TargetMode="External"/><Relationship Id="rId22" Type="http://schemas.openxmlformats.org/officeDocument/2006/relationships/hyperlink" Target="https://podminky.urs.cz/item/CS_URS_2024_02/725210821" TargetMode="External"/><Relationship Id="rId27" Type="http://schemas.openxmlformats.org/officeDocument/2006/relationships/hyperlink" Target="https://podminky.urs.cz/item/CS_URS_2024_02/998725212" TargetMode="External"/><Relationship Id="rId30" Type="http://schemas.openxmlformats.org/officeDocument/2006/relationships/hyperlink" Target="https://podminky.urs.cz/item/CS_URS_2024_02/751377841" TargetMode="External"/><Relationship Id="rId35" Type="http://schemas.openxmlformats.org/officeDocument/2006/relationships/hyperlink" Target="https://podminky.urs.cz/item/CS_URS_2024_02/998763412" TargetMode="External"/><Relationship Id="rId43" Type="http://schemas.openxmlformats.org/officeDocument/2006/relationships/hyperlink" Target="https://podminky.urs.cz/item/CS_URS_2024_02/781472491" TargetMode="External"/><Relationship Id="rId48" Type="http://schemas.openxmlformats.org/officeDocument/2006/relationships/hyperlink" Target="https://podminky.urs.cz/item/CS_URS_2024_02/998781212" TargetMode="External"/><Relationship Id="rId56" Type="http://schemas.openxmlformats.org/officeDocument/2006/relationships/hyperlink" Target="https://podminky.urs.cz/item/CS_URS_2024_02/784161311" TargetMode="External"/><Relationship Id="rId8" Type="http://schemas.openxmlformats.org/officeDocument/2006/relationships/hyperlink" Target="https://podminky.urs.cz/item/CS_URS_2024_02/968072455" TargetMode="External"/><Relationship Id="rId51" Type="http://schemas.openxmlformats.org/officeDocument/2006/relationships/hyperlink" Target="https://podminky.urs.cz/item/CS_URS_2024_02/783101203" TargetMode="External"/><Relationship Id="rId3" Type="http://schemas.openxmlformats.org/officeDocument/2006/relationships/hyperlink" Target="https://podminky.urs.cz/item/CS_URS_2024_02/612325225" TargetMode="External"/><Relationship Id="rId12" Type="http://schemas.openxmlformats.org/officeDocument/2006/relationships/hyperlink" Target="https://podminky.urs.cz/item/CS_URS_2024_02/997013509" TargetMode="External"/><Relationship Id="rId17" Type="http://schemas.openxmlformats.org/officeDocument/2006/relationships/hyperlink" Target="https://podminky.urs.cz/item/CS_URS_2024_02/722181211" TargetMode="External"/><Relationship Id="rId25" Type="http://schemas.openxmlformats.org/officeDocument/2006/relationships/hyperlink" Target="https://podminky.urs.cz/item/CS_URS_2024_02/725829131" TargetMode="External"/><Relationship Id="rId33" Type="http://schemas.openxmlformats.org/officeDocument/2006/relationships/hyperlink" Target="https://podminky.urs.cz/item/CS_URS_2024_02/763121714" TargetMode="External"/><Relationship Id="rId38" Type="http://schemas.openxmlformats.org/officeDocument/2006/relationships/hyperlink" Target="https://podminky.urs.cz/item/CS_URS_2024_02/776421311" TargetMode="External"/><Relationship Id="rId46" Type="http://schemas.openxmlformats.org/officeDocument/2006/relationships/hyperlink" Target="https://podminky.urs.cz/item/CS_URS_2024_02/781495142" TargetMode="External"/><Relationship Id="rId59" Type="http://schemas.openxmlformats.org/officeDocument/2006/relationships/hyperlink" Target="https://podminky.urs.cz/item/CS_URS_2024_02/784211163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34503000" TargetMode="External"/><Relationship Id="rId2" Type="http://schemas.openxmlformats.org/officeDocument/2006/relationships/hyperlink" Target="https://podminky.urs.cz/item/CS_URS_2024_02/030001000" TargetMode="External"/><Relationship Id="rId1" Type="http://schemas.openxmlformats.org/officeDocument/2006/relationships/hyperlink" Target="https://podminky.urs.cz/item/CS_URS_2024_02/013254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4_02/065002000" TargetMode="External"/><Relationship Id="rId4" Type="http://schemas.openxmlformats.org/officeDocument/2006/relationships/hyperlink" Target="https://podminky.urs.cz/item/CS_URS_2024_02/04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6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6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7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7"/>
      <c r="BS13" s="16" t="s">
        <v>6</v>
      </c>
    </row>
    <row r="14" spans="1:74" ht="12.75">
      <c r="B14" s="20"/>
      <c r="C14" s="21"/>
      <c r="D14" s="21"/>
      <c r="E14" s="272" t="s">
        <v>31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7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7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7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7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7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7"/>
    </row>
    <row r="23" spans="1:71" s="1" customFormat="1" ht="16.5" customHeight="1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6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7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5">
        <f>ROUND(AG94,2)</f>
        <v>0</v>
      </c>
      <c r="AL26" s="276"/>
      <c r="AM26" s="276"/>
      <c r="AN26" s="276"/>
      <c r="AO26" s="276"/>
      <c r="AP26" s="35"/>
      <c r="AQ26" s="35"/>
      <c r="AR26" s="38"/>
      <c r="BE26" s="26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7" t="s">
        <v>37</v>
      </c>
      <c r="M28" s="277"/>
      <c r="N28" s="277"/>
      <c r="O28" s="277"/>
      <c r="P28" s="277"/>
      <c r="Q28" s="35"/>
      <c r="R28" s="35"/>
      <c r="S28" s="35"/>
      <c r="T28" s="35"/>
      <c r="U28" s="35"/>
      <c r="V28" s="35"/>
      <c r="W28" s="277" t="s">
        <v>38</v>
      </c>
      <c r="X28" s="277"/>
      <c r="Y28" s="277"/>
      <c r="Z28" s="277"/>
      <c r="AA28" s="277"/>
      <c r="AB28" s="277"/>
      <c r="AC28" s="277"/>
      <c r="AD28" s="277"/>
      <c r="AE28" s="277"/>
      <c r="AF28" s="35"/>
      <c r="AG28" s="35"/>
      <c r="AH28" s="35"/>
      <c r="AI28" s="35"/>
      <c r="AJ28" s="35"/>
      <c r="AK28" s="277" t="s">
        <v>39</v>
      </c>
      <c r="AL28" s="277"/>
      <c r="AM28" s="277"/>
      <c r="AN28" s="277"/>
      <c r="AO28" s="277"/>
      <c r="AP28" s="35"/>
      <c r="AQ28" s="35"/>
      <c r="AR28" s="38"/>
      <c r="BE28" s="267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80">
        <v>0.21</v>
      </c>
      <c r="M29" s="279"/>
      <c r="N29" s="279"/>
      <c r="O29" s="279"/>
      <c r="P29" s="279"/>
      <c r="Q29" s="40"/>
      <c r="R29" s="40"/>
      <c r="S29" s="40"/>
      <c r="T29" s="40"/>
      <c r="U29" s="40"/>
      <c r="V29" s="40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0"/>
      <c r="AG29" s="40"/>
      <c r="AH29" s="40"/>
      <c r="AI29" s="40"/>
      <c r="AJ29" s="40"/>
      <c r="AK29" s="278">
        <f>ROUND(AV94, 2)</f>
        <v>0</v>
      </c>
      <c r="AL29" s="279"/>
      <c r="AM29" s="279"/>
      <c r="AN29" s="279"/>
      <c r="AO29" s="279"/>
      <c r="AP29" s="40"/>
      <c r="AQ29" s="40"/>
      <c r="AR29" s="41"/>
      <c r="BE29" s="268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80">
        <v>0.12</v>
      </c>
      <c r="M30" s="279"/>
      <c r="N30" s="279"/>
      <c r="O30" s="279"/>
      <c r="P30" s="279"/>
      <c r="Q30" s="40"/>
      <c r="R30" s="40"/>
      <c r="S30" s="40"/>
      <c r="T30" s="40"/>
      <c r="U30" s="40"/>
      <c r="V30" s="40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0"/>
      <c r="AG30" s="40"/>
      <c r="AH30" s="40"/>
      <c r="AI30" s="40"/>
      <c r="AJ30" s="40"/>
      <c r="AK30" s="278">
        <f>ROUND(AW94, 2)</f>
        <v>0</v>
      </c>
      <c r="AL30" s="279"/>
      <c r="AM30" s="279"/>
      <c r="AN30" s="279"/>
      <c r="AO30" s="279"/>
      <c r="AP30" s="40"/>
      <c r="AQ30" s="40"/>
      <c r="AR30" s="41"/>
      <c r="BE30" s="268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80">
        <v>0.21</v>
      </c>
      <c r="M31" s="279"/>
      <c r="N31" s="279"/>
      <c r="O31" s="279"/>
      <c r="P31" s="279"/>
      <c r="Q31" s="40"/>
      <c r="R31" s="40"/>
      <c r="S31" s="40"/>
      <c r="T31" s="40"/>
      <c r="U31" s="40"/>
      <c r="V31" s="40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0"/>
      <c r="AG31" s="40"/>
      <c r="AH31" s="40"/>
      <c r="AI31" s="40"/>
      <c r="AJ31" s="40"/>
      <c r="AK31" s="278">
        <v>0</v>
      </c>
      <c r="AL31" s="279"/>
      <c r="AM31" s="279"/>
      <c r="AN31" s="279"/>
      <c r="AO31" s="279"/>
      <c r="AP31" s="40"/>
      <c r="AQ31" s="40"/>
      <c r="AR31" s="41"/>
      <c r="BE31" s="268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80">
        <v>0.12</v>
      </c>
      <c r="M32" s="279"/>
      <c r="N32" s="279"/>
      <c r="O32" s="279"/>
      <c r="P32" s="279"/>
      <c r="Q32" s="40"/>
      <c r="R32" s="40"/>
      <c r="S32" s="40"/>
      <c r="T32" s="40"/>
      <c r="U32" s="40"/>
      <c r="V32" s="40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0"/>
      <c r="AG32" s="40"/>
      <c r="AH32" s="40"/>
      <c r="AI32" s="40"/>
      <c r="AJ32" s="40"/>
      <c r="AK32" s="278">
        <v>0</v>
      </c>
      <c r="AL32" s="279"/>
      <c r="AM32" s="279"/>
      <c r="AN32" s="279"/>
      <c r="AO32" s="279"/>
      <c r="AP32" s="40"/>
      <c r="AQ32" s="40"/>
      <c r="AR32" s="41"/>
      <c r="BE32" s="268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80">
        <v>0</v>
      </c>
      <c r="M33" s="279"/>
      <c r="N33" s="279"/>
      <c r="O33" s="279"/>
      <c r="P33" s="279"/>
      <c r="Q33" s="40"/>
      <c r="R33" s="40"/>
      <c r="S33" s="40"/>
      <c r="T33" s="40"/>
      <c r="U33" s="40"/>
      <c r="V33" s="40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0"/>
      <c r="AG33" s="40"/>
      <c r="AH33" s="40"/>
      <c r="AI33" s="40"/>
      <c r="AJ33" s="40"/>
      <c r="AK33" s="278">
        <v>0</v>
      </c>
      <c r="AL33" s="279"/>
      <c r="AM33" s="279"/>
      <c r="AN33" s="279"/>
      <c r="AO33" s="279"/>
      <c r="AP33" s="40"/>
      <c r="AQ33" s="40"/>
      <c r="AR33" s="41"/>
      <c r="BE33" s="26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7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84" t="s">
        <v>48</v>
      </c>
      <c r="Y35" s="282"/>
      <c r="Z35" s="282"/>
      <c r="AA35" s="282"/>
      <c r="AB35" s="282"/>
      <c r="AC35" s="44"/>
      <c r="AD35" s="44"/>
      <c r="AE35" s="44"/>
      <c r="AF35" s="44"/>
      <c r="AG35" s="44"/>
      <c r="AH35" s="44"/>
      <c r="AI35" s="44"/>
      <c r="AJ35" s="44"/>
      <c r="AK35" s="281">
        <f>SUM(AK26:AK33)</f>
        <v>0</v>
      </c>
      <c r="AL35" s="282"/>
      <c r="AM35" s="282"/>
      <c r="AN35" s="282"/>
      <c r="AO35" s="28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2419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5" t="str">
        <f>K6</f>
        <v>Rekonstrukce odborných učeben, Gymnázium Cheb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7" t="str">
        <f>IF(AN8= "","",AN8)</f>
        <v>4. 10. 2024</v>
      </c>
      <c r="AN87" s="24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Gymnázium Cheb, Nerudova 2283/7, Cheb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48" t="str">
        <f>IF(E17="","",E17)</f>
        <v xml:space="preserve"> </v>
      </c>
      <c r="AN89" s="249"/>
      <c r="AO89" s="249"/>
      <c r="AP89" s="249"/>
      <c r="AQ89" s="35"/>
      <c r="AR89" s="38"/>
      <c r="AS89" s="250" t="s">
        <v>56</v>
      </c>
      <c r="AT89" s="25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48" t="str">
        <f>IF(E20="","",E20)</f>
        <v xml:space="preserve"> </v>
      </c>
      <c r="AN90" s="249"/>
      <c r="AO90" s="249"/>
      <c r="AP90" s="249"/>
      <c r="AQ90" s="35"/>
      <c r="AR90" s="38"/>
      <c r="AS90" s="252"/>
      <c r="AT90" s="25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4"/>
      <c r="AT91" s="25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6" t="s">
        <v>57</v>
      </c>
      <c r="D92" s="257"/>
      <c r="E92" s="257"/>
      <c r="F92" s="257"/>
      <c r="G92" s="257"/>
      <c r="H92" s="72"/>
      <c r="I92" s="259" t="s">
        <v>58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59</v>
      </c>
      <c r="AH92" s="257"/>
      <c r="AI92" s="257"/>
      <c r="AJ92" s="257"/>
      <c r="AK92" s="257"/>
      <c r="AL92" s="257"/>
      <c r="AM92" s="257"/>
      <c r="AN92" s="259" t="s">
        <v>60</v>
      </c>
      <c r="AO92" s="257"/>
      <c r="AP92" s="260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4">
        <f>ROUND(SUM(AG95:AG100),2)</f>
        <v>0</v>
      </c>
      <c r="AH94" s="264"/>
      <c r="AI94" s="264"/>
      <c r="AJ94" s="264"/>
      <c r="AK94" s="264"/>
      <c r="AL94" s="264"/>
      <c r="AM94" s="264"/>
      <c r="AN94" s="265">
        <f t="shared" ref="AN94:AN100" si="0">SUM(AG94,AT94)</f>
        <v>0</v>
      </c>
      <c r="AO94" s="265"/>
      <c r="AP94" s="265"/>
      <c r="AQ94" s="84" t="s">
        <v>1</v>
      </c>
      <c r="AR94" s="85"/>
      <c r="AS94" s="86">
        <f>ROUND(SUM(AS95:AS100),2)</f>
        <v>0</v>
      </c>
      <c r="AT94" s="87">
        <f t="shared" ref="AT94:AT100" si="1">ROUND(SUM(AV94:AW94),2)</f>
        <v>0</v>
      </c>
      <c r="AU94" s="88">
        <f>ROUND(SUM(AU95:AU100),5)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ROUND(SUM(AZ95:AZ100),2)</f>
        <v>0</v>
      </c>
      <c r="BA94" s="87">
        <f>ROUND(SUM(BA95:BA100),2)</f>
        <v>0</v>
      </c>
      <c r="BB94" s="87">
        <f>ROUND(SUM(BB95:BB100),2)</f>
        <v>0</v>
      </c>
      <c r="BC94" s="87">
        <f>ROUND(SUM(BC95:BC100),2)</f>
        <v>0</v>
      </c>
      <c r="BD94" s="89">
        <f>ROUND(SUM(BD95:BD100),2)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61" t="s">
        <v>81</v>
      </c>
      <c r="E95" s="261"/>
      <c r="F95" s="261"/>
      <c r="G95" s="261"/>
      <c r="H95" s="261"/>
      <c r="I95" s="95"/>
      <c r="J95" s="261" t="s">
        <v>82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2">
        <f>'01 - 1. PP'!J30</f>
        <v>0</v>
      </c>
      <c r="AH95" s="263"/>
      <c r="AI95" s="263"/>
      <c r="AJ95" s="263"/>
      <c r="AK95" s="263"/>
      <c r="AL95" s="263"/>
      <c r="AM95" s="263"/>
      <c r="AN95" s="262">
        <f t="shared" si="0"/>
        <v>0</v>
      </c>
      <c r="AO95" s="263"/>
      <c r="AP95" s="263"/>
      <c r="AQ95" s="96" t="s">
        <v>83</v>
      </c>
      <c r="AR95" s="97"/>
      <c r="AS95" s="98">
        <v>0</v>
      </c>
      <c r="AT95" s="99">
        <f t="shared" si="1"/>
        <v>0</v>
      </c>
      <c r="AU95" s="100">
        <f>'01 - 1. PP'!P133</f>
        <v>0</v>
      </c>
      <c r="AV95" s="99">
        <f>'01 - 1. PP'!J33</f>
        <v>0</v>
      </c>
      <c r="AW95" s="99">
        <f>'01 - 1. PP'!J34</f>
        <v>0</v>
      </c>
      <c r="AX95" s="99">
        <f>'01 - 1. PP'!J35</f>
        <v>0</v>
      </c>
      <c r="AY95" s="99">
        <f>'01 - 1. PP'!J36</f>
        <v>0</v>
      </c>
      <c r="AZ95" s="99">
        <f>'01 - 1. PP'!F33</f>
        <v>0</v>
      </c>
      <c r="BA95" s="99">
        <f>'01 - 1. PP'!F34</f>
        <v>0</v>
      </c>
      <c r="BB95" s="99">
        <f>'01 - 1. PP'!F35</f>
        <v>0</v>
      </c>
      <c r="BC95" s="99">
        <f>'01 - 1. PP'!F36</f>
        <v>0</v>
      </c>
      <c r="BD95" s="101">
        <f>'01 - 1. PP'!F37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>
      <c r="A96" s="92" t="s">
        <v>80</v>
      </c>
      <c r="B96" s="93"/>
      <c r="C96" s="94"/>
      <c r="D96" s="261" t="s">
        <v>87</v>
      </c>
      <c r="E96" s="261"/>
      <c r="F96" s="261"/>
      <c r="G96" s="261"/>
      <c r="H96" s="261"/>
      <c r="I96" s="95"/>
      <c r="J96" s="261" t="s">
        <v>88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2">
        <f>'02 - 2. NP'!J30</f>
        <v>0</v>
      </c>
      <c r="AH96" s="263"/>
      <c r="AI96" s="263"/>
      <c r="AJ96" s="263"/>
      <c r="AK96" s="263"/>
      <c r="AL96" s="263"/>
      <c r="AM96" s="263"/>
      <c r="AN96" s="262">
        <f t="shared" si="0"/>
        <v>0</v>
      </c>
      <c r="AO96" s="263"/>
      <c r="AP96" s="263"/>
      <c r="AQ96" s="96" t="s">
        <v>83</v>
      </c>
      <c r="AR96" s="97"/>
      <c r="AS96" s="98">
        <v>0</v>
      </c>
      <c r="AT96" s="99">
        <f t="shared" si="1"/>
        <v>0</v>
      </c>
      <c r="AU96" s="100">
        <f>'02 - 2. NP'!P136</f>
        <v>0</v>
      </c>
      <c r="AV96" s="99">
        <f>'02 - 2. NP'!J33</f>
        <v>0</v>
      </c>
      <c r="AW96" s="99">
        <f>'02 - 2. NP'!J34</f>
        <v>0</v>
      </c>
      <c r="AX96" s="99">
        <f>'02 - 2. NP'!J35</f>
        <v>0</v>
      </c>
      <c r="AY96" s="99">
        <f>'02 - 2. NP'!J36</f>
        <v>0</v>
      </c>
      <c r="AZ96" s="99">
        <f>'02 - 2. NP'!F33</f>
        <v>0</v>
      </c>
      <c r="BA96" s="99">
        <f>'02 - 2. NP'!F34</f>
        <v>0</v>
      </c>
      <c r="BB96" s="99">
        <f>'02 - 2. NP'!F35</f>
        <v>0</v>
      </c>
      <c r="BC96" s="99">
        <f>'02 - 2. NP'!F36</f>
        <v>0</v>
      </c>
      <c r="BD96" s="101">
        <f>'02 - 2. NP'!F37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16.5" customHeight="1">
      <c r="A97" s="92" t="s">
        <v>80</v>
      </c>
      <c r="B97" s="93"/>
      <c r="C97" s="94"/>
      <c r="D97" s="261" t="s">
        <v>90</v>
      </c>
      <c r="E97" s="261"/>
      <c r="F97" s="261"/>
      <c r="G97" s="261"/>
      <c r="H97" s="261"/>
      <c r="I97" s="95"/>
      <c r="J97" s="261" t="s">
        <v>91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2">
        <f>'03 - 3. NP'!J30</f>
        <v>0</v>
      </c>
      <c r="AH97" s="263"/>
      <c r="AI97" s="263"/>
      <c r="AJ97" s="263"/>
      <c r="AK97" s="263"/>
      <c r="AL97" s="263"/>
      <c r="AM97" s="263"/>
      <c r="AN97" s="262">
        <f t="shared" si="0"/>
        <v>0</v>
      </c>
      <c r="AO97" s="263"/>
      <c r="AP97" s="263"/>
      <c r="AQ97" s="96" t="s">
        <v>83</v>
      </c>
      <c r="AR97" s="97"/>
      <c r="AS97" s="98">
        <v>0</v>
      </c>
      <c r="AT97" s="99">
        <f t="shared" si="1"/>
        <v>0</v>
      </c>
      <c r="AU97" s="100">
        <f>'03 - 3. NP'!P132</f>
        <v>0</v>
      </c>
      <c r="AV97" s="99">
        <f>'03 - 3. NP'!J33</f>
        <v>0</v>
      </c>
      <c r="AW97" s="99">
        <f>'03 - 3. NP'!J34</f>
        <v>0</v>
      </c>
      <c r="AX97" s="99">
        <f>'03 - 3. NP'!J35</f>
        <v>0</v>
      </c>
      <c r="AY97" s="99">
        <f>'03 - 3. NP'!J36</f>
        <v>0</v>
      </c>
      <c r="AZ97" s="99">
        <f>'03 - 3. NP'!F33</f>
        <v>0</v>
      </c>
      <c r="BA97" s="99">
        <f>'03 - 3. NP'!F34</f>
        <v>0</v>
      </c>
      <c r="BB97" s="99">
        <f>'03 - 3. NP'!F35</f>
        <v>0</v>
      </c>
      <c r="BC97" s="99">
        <f>'03 - 3. NP'!F36</f>
        <v>0</v>
      </c>
      <c r="BD97" s="101">
        <f>'03 - 3. NP'!F37</f>
        <v>0</v>
      </c>
      <c r="BT97" s="102" t="s">
        <v>84</v>
      </c>
      <c r="BV97" s="102" t="s">
        <v>78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7" customFormat="1" ht="16.5" customHeight="1">
      <c r="A98" s="92" t="s">
        <v>80</v>
      </c>
      <c r="B98" s="93"/>
      <c r="C98" s="94"/>
      <c r="D98" s="261" t="s">
        <v>93</v>
      </c>
      <c r="E98" s="261"/>
      <c r="F98" s="261"/>
      <c r="G98" s="261"/>
      <c r="H98" s="261"/>
      <c r="I98" s="95"/>
      <c r="J98" s="261" t="s">
        <v>94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2">
        <f>'04 - 4. NP'!J30</f>
        <v>0</v>
      </c>
      <c r="AH98" s="263"/>
      <c r="AI98" s="263"/>
      <c r="AJ98" s="263"/>
      <c r="AK98" s="263"/>
      <c r="AL98" s="263"/>
      <c r="AM98" s="263"/>
      <c r="AN98" s="262">
        <f t="shared" si="0"/>
        <v>0</v>
      </c>
      <c r="AO98" s="263"/>
      <c r="AP98" s="263"/>
      <c r="AQ98" s="96" t="s">
        <v>83</v>
      </c>
      <c r="AR98" s="97"/>
      <c r="AS98" s="98">
        <v>0</v>
      </c>
      <c r="AT98" s="99">
        <f t="shared" si="1"/>
        <v>0</v>
      </c>
      <c r="AU98" s="100">
        <f>'04 - 4. NP'!P138</f>
        <v>0</v>
      </c>
      <c r="AV98" s="99">
        <f>'04 - 4. NP'!J33</f>
        <v>0</v>
      </c>
      <c r="AW98" s="99">
        <f>'04 - 4. NP'!J34</f>
        <v>0</v>
      </c>
      <c r="AX98" s="99">
        <f>'04 - 4. NP'!J35</f>
        <v>0</v>
      </c>
      <c r="AY98" s="99">
        <f>'04 - 4. NP'!J36</f>
        <v>0</v>
      </c>
      <c r="AZ98" s="99">
        <f>'04 - 4. NP'!F33</f>
        <v>0</v>
      </c>
      <c r="BA98" s="99">
        <f>'04 - 4. NP'!F34</f>
        <v>0</v>
      </c>
      <c r="BB98" s="99">
        <f>'04 - 4. NP'!F35</f>
        <v>0</v>
      </c>
      <c r="BC98" s="99">
        <f>'04 - 4. NP'!F36</f>
        <v>0</v>
      </c>
      <c r="BD98" s="101">
        <f>'04 - 4. NP'!F37</f>
        <v>0</v>
      </c>
      <c r="BT98" s="102" t="s">
        <v>84</v>
      </c>
      <c r="BV98" s="102" t="s">
        <v>78</v>
      </c>
      <c r="BW98" s="102" t="s">
        <v>95</v>
      </c>
      <c r="BX98" s="102" t="s">
        <v>5</v>
      </c>
      <c r="CL98" s="102" t="s">
        <v>1</v>
      </c>
      <c r="CM98" s="102" t="s">
        <v>86</v>
      </c>
    </row>
    <row r="99" spans="1:91" s="7" customFormat="1" ht="16.5" customHeight="1">
      <c r="A99" s="92" t="s">
        <v>80</v>
      </c>
      <c r="B99" s="93"/>
      <c r="C99" s="94"/>
      <c r="D99" s="261" t="s">
        <v>96</v>
      </c>
      <c r="E99" s="261"/>
      <c r="F99" s="261"/>
      <c r="G99" s="261"/>
      <c r="H99" s="261"/>
      <c r="I99" s="95"/>
      <c r="J99" s="261" t="s">
        <v>97</v>
      </c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62">
        <f>'05 - Elektroinstalace'!J30</f>
        <v>0</v>
      </c>
      <c r="AH99" s="263"/>
      <c r="AI99" s="263"/>
      <c r="AJ99" s="263"/>
      <c r="AK99" s="263"/>
      <c r="AL99" s="263"/>
      <c r="AM99" s="263"/>
      <c r="AN99" s="262">
        <f t="shared" si="0"/>
        <v>0</v>
      </c>
      <c r="AO99" s="263"/>
      <c r="AP99" s="263"/>
      <c r="AQ99" s="96" t="s">
        <v>83</v>
      </c>
      <c r="AR99" s="97"/>
      <c r="AS99" s="98">
        <v>0</v>
      </c>
      <c r="AT99" s="99">
        <f t="shared" si="1"/>
        <v>0</v>
      </c>
      <c r="AU99" s="100">
        <f>'05 - Elektroinstalace'!P124</f>
        <v>0</v>
      </c>
      <c r="AV99" s="99">
        <f>'05 - Elektroinstalace'!J33</f>
        <v>0</v>
      </c>
      <c r="AW99" s="99">
        <f>'05 - Elektroinstalace'!J34</f>
        <v>0</v>
      </c>
      <c r="AX99" s="99">
        <f>'05 - Elektroinstalace'!J35</f>
        <v>0</v>
      </c>
      <c r="AY99" s="99">
        <f>'05 - Elektroinstalace'!J36</f>
        <v>0</v>
      </c>
      <c r="AZ99" s="99">
        <f>'05 - Elektroinstalace'!F33</f>
        <v>0</v>
      </c>
      <c r="BA99" s="99">
        <f>'05 - Elektroinstalace'!F34</f>
        <v>0</v>
      </c>
      <c r="BB99" s="99">
        <f>'05 - Elektroinstalace'!F35</f>
        <v>0</v>
      </c>
      <c r="BC99" s="99">
        <f>'05 - Elektroinstalace'!F36</f>
        <v>0</v>
      </c>
      <c r="BD99" s="101">
        <f>'05 - Elektroinstalace'!F37</f>
        <v>0</v>
      </c>
      <c r="BT99" s="102" t="s">
        <v>84</v>
      </c>
      <c r="BV99" s="102" t="s">
        <v>78</v>
      </c>
      <c r="BW99" s="102" t="s">
        <v>98</v>
      </c>
      <c r="BX99" s="102" t="s">
        <v>5</v>
      </c>
      <c r="CL99" s="102" t="s">
        <v>1</v>
      </c>
      <c r="CM99" s="102" t="s">
        <v>86</v>
      </c>
    </row>
    <row r="100" spans="1:91" s="7" customFormat="1" ht="16.5" customHeight="1">
      <c r="A100" s="92" t="s">
        <v>80</v>
      </c>
      <c r="B100" s="93"/>
      <c r="C100" s="94"/>
      <c r="D100" s="261" t="s">
        <v>99</v>
      </c>
      <c r="E100" s="261"/>
      <c r="F100" s="261"/>
      <c r="G100" s="261"/>
      <c r="H100" s="261"/>
      <c r="I100" s="95"/>
      <c r="J100" s="261" t="s">
        <v>100</v>
      </c>
      <c r="K100" s="261"/>
      <c r="L100" s="261"/>
      <c r="M100" s="261"/>
      <c r="N100" s="261"/>
      <c r="O100" s="261"/>
      <c r="P100" s="261"/>
      <c r="Q100" s="261"/>
      <c r="R100" s="261"/>
      <c r="S100" s="261"/>
      <c r="T100" s="261"/>
      <c r="U100" s="261"/>
      <c r="V100" s="261"/>
      <c r="W100" s="261"/>
      <c r="X100" s="261"/>
      <c r="Y100" s="261"/>
      <c r="Z100" s="261"/>
      <c r="AA100" s="261"/>
      <c r="AB100" s="261"/>
      <c r="AC100" s="261"/>
      <c r="AD100" s="261"/>
      <c r="AE100" s="261"/>
      <c r="AF100" s="261"/>
      <c r="AG100" s="262">
        <f>'06 - Vedlejší rozpočtové ...'!J30</f>
        <v>0</v>
      </c>
      <c r="AH100" s="263"/>
      <c r="AI100" s="263"/>
      <c r="AJ100" s="263"/>
      <c r="AK100" s="263"/>
      <c r="AL100" s="263"/>
      <c r="AM100" s="263"/>
      <c r="AN100" s="262">
        <f t="shared" si="0"/>
        <v>0</v>
      </c>
      <c r="AO100" s="263"/>
      <c r="AP100" s="263"/>
      <c r="AQ100" s="96" t="s">
        <v>83</v>
      </c>
      <c r="AR100" s="97"/>
      <c r="AS100" s="103">
        <v>0</v>
      </c>
      <c r="AT100" s="104">
        <f t="shared" si="1"/>
        <v>0</v>
      </c>
      <c r="AU100" s="105">
        <f>'06 - Vedlejší rozpočtové ...'!P121</f>
        <v>0</v>
      </c>
      <c r="AV100" s="104">
        <f>'06 - Vedlejší rozpočtové ...'!J33</f>
        <v>0</v>
      </c>
      <c r="AW100" s="104">
        <f>'06 - Vedlejší rozpočtové ...'!J34</f>
        <v>0</v>
      </c>
      <c r="AX100" s="104">
        <f>'06 - Vedlejší rozpočtové ...'!J35</f>
        <v>0</v>
      </c>
      <c r="AY100" s="104">
        <f>'06 - Vedlejší rozpočtové ...'!J36</f>
        <v>0</v>
      </c>
      <c r="AZ100" s="104">
        <f>'06 - Vedlejší rozpočtové ...'!F33</f>
        <v>0</v>
      </c>
      <c r="BA100" s="104">
        <f>'06 - Vedlejší rozpočtové ...'!F34</f>
        <v>0</v>
      </c>
      <c r="BB100" s="104">
        <f>'06 - Vedlejší rozpočtové ...'!F35</f>
        <v>0</v>
      </c>
      <c r="BC100" s="104">
        <f>'06 - Vedlejší rozpočtové ...'!F36</f>
        <v>0</v>
      </c>
      <c r="BD100" s="106">
        <f>'06 - Vedlejší rozpočtové ...'!F37</f>
        <v>0</v>
      </c>
      <c r="BT100" s="102" t="s">
        <v>84</v>
      </c>
      <c r="BV100" s="102" t="s">
        <v>78</v>
      </c>
      <c r="BW100" s="102" t="s">
        <v>101</v>
      </c>
      <c r="BX100" s="102" t="s">
        <v>5</v>
      </c>
      <c r="CL100" s="102" t="s">
        <v>1</v>
      </c>
      <c r="CM100" s="102" t="s">
        <v>86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W81KSpjhgi/KGC2GQuwO5PzChZaD2/uKNL3Db5dJ5prtjYLCSh81mwCNvPEDoce26gThx49P3bhrYDKwBP69tQ==" saltValue="GyKnSKhaM0ez3tPCxzfUw6FdoppMhaYtA9jclI89O1kEok3VLwtaJJCub1LM2WS6cfhr2YEgPb8ex0XHPNOz5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1. PP'!C2" display="/"/>
    <hyperlink ref="A96" location="'02 - 2. NP'!C2" display="/"/>
    <hyperlink ref="A97" location="'03 - 3. NP'!C2" display="/"/>
    <hyperlink ref="A98" location="'04 - 4. NP'!C2" display="/"/>
    <hyperlink ref="A99" location="'05 - Elektroinstalace'!C2" display="/"/>
    <hyperlink ref="A100" location="'06 - Vedlejší rozpočt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104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ROUND((SUM(BE133:BE312)),  2)</f>
        <v>0</v>
      </c>
      <c r="G33" s="33"/>
      <c r="H33" s="33"/>
      <c r="I33" s="123">
        <v>0.21</v>
      </c>
      <c r="J33" s="122">
        <f>ROUND(((SUM(BE133:BE312))*I33),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ROUND((SUM(BF133:BF312)),  2)</f>
        <v>0</v>
      </c>
      <c r="G34" s="33"/>
      <c r="H34" s="33"/>
      <c r="I34" s="123">
        <v>0.12</v>
      </c>
      <c r="J34" s="122">
        <f>ROUND(((SUM(BF133:BF312))*I34),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ROUND((SUM(BG133:BG312)),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ROUND((SUM(BH133:BH312)),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ROUND((SUM(BI133:BI312)),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01 - 1. PP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J133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J134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J135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112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113</v>
      </c>
      <c r="E100" s="155"/>
      <c r="F100" s="155"/>
      <c r="G100" s="155"/>
      <c r="H100" s="155"/>
      <c r="I100" s="155"/>
      <c r="J100" s="156">
        <f>J154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114</v>
      </c>
      <c r="E101" s="155"/>
      <c r="F101" s="155"/>
      <c r="G101" s="155"/>
      <c r="H101" s="155"/>
      <c r="I101" s="155"/>
      <c r="J101" s="156">
        <f>J174</f>
        <v>0</v>
      </c>
      <c r="K101" s="153"/>
      <c r="L101" s="157"/>
    </row>
    <row r="102" spans="2:12" s="10" customFormat="1" ht="19.899999999999999" hidden="1" customHeight="1">
      <c r="B102" s="152"/>
      <c r="C102" s="153"/>
      <c r="D102" s="154" t="s">
        <v>115</v>
      </c>
      <c r="E102" s="155"/>
      <c r="F102" s="155"/>
      <c r="G102" s="155"/>
      <c r="H102" s="155"/>
      <c r="I102" s="155"/>
      <c r="J102" s="156">
        <f>J185</f>
        <v>0</v>
      </c>
      <c r="K102" s="153"/>
      <c r="L102" s="157"/>
    </row>
    <row r="103" spans="2:12" s="9" customFormat="1" ht="24.95" hidden="1" customHeight="1">
      <c r="B103" s="146"/>
      <c r="C103" s="147"/>
      <c r="D103" s="148" t="s">
        <v>116</v>
      </c>
      <c r="E103" s="149"/>
      <c r="F103" s="149"/>
      <c r="G103" s="149"/>
      <c r="H103" s="149"/>
      <c r="I103" s="149"/>
      <c r="J103" s="150">
        <f>J188</f>
        <v>0</v>
      </c>
      <c r="K103" s="147"/>
      <c r="L103" s="151"/>
    </row>
    <row r="104" spans="2:12" s="10" customFormat="1" ht="19.899999999999999" hidden="1" customHeight="1">
      <c r="B104" s="152"/>
      <c r="C104" s="153"/>
      <c r="D104" s="154" t="s">
        <v>117</v>
      </c>
      <c r="E104" s="155"/>
      <c r="F104" s="155"/>
      <c r="G104" s="155"/>
      <c r="H104" s="155"/>
      <c r="I104" s="155"/>
      <c r="J104" s="156">
        <f>J189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118</v>
      </c>
      <c r="E105" s="155"/>
      <c r="F105" s="155"/>
      <c r="G105" s="155"/>
      <c r="H105" s="155"/>
      <c r="I105" s="155"/>
      <c r="J105" s="156">
        <f>J202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119</v>
      </c>
      <c r="E106" s="155"/>
      <c r="F106" s="155"/>
      <c r="G106" s="155"/>
      <c r="H106" s="155"/>
      <c r="I106" s="155"/>
      <c r="J106" s="156">
        <f>J211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120</v>
      </c>
      <c r="E107" s="155"/>
      <c r="F107" s="155"/>
      <c r="G107" s="155"/>
      <c r="H107" s="155"/>
      <c r="I107" s="155"/>
      <c r="J107" s="156">
        <f>J224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121</v>
      </c>
      <c r="E108" s="155"/>
      <c r="F108" s="155"/>
      <c r="G108" s="155"/>
      <c r="H108" s="155"/>
      <c r="I108" s="155"/>
      <c r="J108" s="156">
        <f>J243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122</v>
      </c>
      <c r="E109" s="155"/>
      <c r="F109" s="155"/>
      <c r="G109" s="155"/>
      <c r="H109" s="155"/>
      <c r="I109" s="155"/>
      <c r="J109" s="156">
        <f>J252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123</v>
      </c>
      <c r="E110" s="155"/>
      <c r="F110" s="155"/>
      <c r="G110" s="155"/>
      <c r="H110" s="155"/>
      <c r="I110" s="155"/>
      <c r="J110" s="156">
        <f>J283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124</v>
      </c>
      <c r="E111" s="155"/>
      <c r="F111" s="155"/>
      <c r="G111" s="155"/>
      <c r="H111" s="155"/>
      <c r="I111" s="155"/>
      <c r="J111" s="156">
        <f>J288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125</v>
      </c>
      <c r="E112" s="155"/>
      <c r="F112" s="155"/>
      <c r="G112" s="155"/>
      <c r="H112" s="155"/>
      <c r="I112" s="155"/>
      <c r="J112" s="156">
        <f>J302</f>
        <v>0</v>
      </c>
      <c r="K112" s="153"/>
      <c r="L112" s="157"/>
    </row>
    <row r="113" spans="1:31" s="9" customFormat="1" ht="24.95" hidden="1" customHeight="1">
      <c r="B113" s="146"/>
      <c r="C113" s="147"/>
      <c r="D113" s="148" t="s">
        <v>126</v>
      </c>
      <c r="E113" s="149"/>
      <c r="F113" s="149"/>
      <c r="G113" s="149"/>
      <c r="H113" s="149"/>
      <c r="I113" s="149"/>
      <c r="J113" s="150">
        <f>J310</f>
        <v>0</v>
      </c>
      <c r="K113" s="147"/>
      <c r="L113" s="151"/>
    </row>
    <row r="114" spans="1:31" s="2" customFormat="1" ht="21.75" hidden="1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hidden="1" customHeight="1">
      <c r="A115" s="3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ht="11.25" hidden="1"/>
    <row r="117" spans="1:31" ht="11.25" hidden="1"/>
    <row r="118" spans="1:31" ht="11.25" hidden="1"/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127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93" t="str">
        <f>E7</f>
        <v>Rekonstrukce odborných učeben, Gymnázium Cheb</v>
      </c>
      <c r="F123" s="294"/>
      <c r="G123" s="294"/>
      <c r="H123" s="294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103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45" t="str">
        <f>E9</f>
        <v>01 - 1. PP</v>
      </c>
      <c r="F125" s="295"/>
      <c r="G125" s="295"/>
      <c r="H125" s="29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F12</f>
        <v xml:space="preserve"> </v>
      </c>
      <c r="G127" s="35"/>
      <c r="H127" s="35"/>
      <c r="I127" s="28" t="s">
        <v>22</v>
      </c>
      <c r="J127" s="65" t="str">
        <f>IF(J12="","",J12)</f>
        <v>4. 10. 2024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E15</f>
        <v>Gymnázium Cheb, Nerudova 2283/7, Cheb</v>
      </c>
      <c r="G129" s="35"/>
      <c r="H129" s="35"/>
      <c r="I129" s="28" t="s">
        <v>32</v>
      </c>
      <c r="J129" s="31" t="str">
        <f>E21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30</v>
      </c>
      <c r="D130" s="35"/>
      <c r="E130" s="35"/>
      <c r="F130" s="26" t="str">
        <f>IF(E18="","",E18)</f>
        <v>Vyplň údaj</v>
      </c>
      <c r="G130" s="35"/>
      <c r="H130" s="35"/>
      <c r="I130" s="28" t="s">
        <v>34</v>
      </c>
      <c r="J130" s="31" t="str">
        <f>E24</f>
        <v xml:space="preserve"> 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58"/>
      <c r="B132" s="159"/>
      <c r="C132" s="160" t="s">
        <v>128</v>
      </c>
      <c r="D132" s="161" t="s">
        <v>61</v>
      </c>
      <c r="E132" s="161" t="s">
        <v>57</v>
      </c>
      <c r="F132" s="161" t="s">
        <v>58</v>
      </c>
      <c r="G132" s="161" t="s">
        <v>129</v>
      </c>
      <c r="H132" s="161" t="s">
        <v>130</v>
      </c>
      <c r="I132" s="161" t="s">
        <v>131</v>
      </c>
      <c r="J132" s="161" t="s">
        <v>107</v>
      </c>
      <c r="K132" s="162" t="s">
        <v>132</v>
      </c>
      <c r="L132" s="163"/>
      <c r="M132" s="74" t="s">
        <v>1</v>
      </c>
      <c r="N132" s="75" t="s">
        <v>40</v>
      </c>
      <c r="O132" s="75" t="s">
        <v>133</v>
      </c>
      <c r="P132" s="75" t="s">
        <v>134</v>
      </c>
      <c r="Q132" s="75" t="s">
        <v>135</v>
      </c>
      <c r="R132" s="75" t="s">
        <v>136</v>
      </c>
      <c r="S132" s="75" t="s">
        <v>137</v>
      </c>
      <c r="T132" s="76" t="s">
        <v>138</v>
      </c>
      <c r="U132" s="158"/>
      <c r="V132" s="158"/>
      <c r="W132" s="158"/>
      <c r="X132" s="158"/>
      <c r="Y132" s="158"/>
      <c r="Z132" s="158"/>
      <c r="AA132" s="158"/>
      <c r="AB132" s="158"/>
      <c r="AC132" s="158"/>
      <c r="AD132" s="158"/>
      <c r="AE132" s="158"/>
    </row>
    <row r="133" spans="1:65" s="2" customFormat="1" ht="22.9" customHeight="1">
      <c r="A133" s="33"/>
      <c r="B133" s="34"/>
      <c r="C133" s="81" t="s">
        <v>139</v>
      </c>
      <c r="D133" s="35"/>
      <c r="E133" s="35"/>
      <c r="F133" s="35"/>
      <c r="G133" s="35"/>
      <c r="H133" s="35"/>
      <c r="I133" s="35"/>
      <c r="J133" s="164">
        <f>BK133</f>
        <v>0</v>
      </c>
      <c r="K133" s="35"/>
      <c r="L133" s="38"/>
      <c r="M133" s="77"/>
      <c r="N133" s="165"/>
      <c r="O133" s="78"/>
      <c r="P133" s="166">
        <f>P134+P188+P310</f>
        <v>0</v>
      </c>
      <c r="Q133" s="78"/>
      <c r="R133" s="166">
        <f>R134+R188+R310</f>
        <v>0.72879353000000002</v>
      </c>
      <c r="S133" s="78"/>
      <c r="T133" s="167">
        <f>T134+T188+T310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75</v>
      </c>
      <c r="AU133" s="16" t="s">
        <v>109</v>
      </c>
      <c r="BK133" s="168">
        <f>BK134+BK188+BK310</f>
        <v>0</v>
      </c>
    </row>
    <row r="134" spans="1:65" s="12" customFormat="1" ht="25.9" customHeight="1">
      <c r="B134" s="169"/>
      <c r="C134" s="170"/>
      <c r="D134" s="171" t="s">
        <v>75</v>
      </c>
      <c r="E134" s="172" t="s">
        <v>140</v>
      </c>
      <c r="F134" s="172" t="s">
        <v>141</v>
      </c>
      <c r="G134" s="170"/>
      <c r="H134" s="170"/>
      <c r="I134" s="173"/>
      <c r="J134" s="174">
        <f>BK134</f>
        <v>0</v>
      </c>
      <c r="K134" s="170"/>
      <c r="L134" s="175"/>
      <c r="M134" s="176"/>
      <c r="N134" s="177"/>
      <c r="O134" s="177"/>
      <c r="P134" s="178">
        <f>P135+P140+P154+P174+P185</f>
        <v>0</v>
      </c>
      <c r="Q134" s="177"/>
      <c r="R134" s="178">
        <f>R135+R140+R154+R174+R185</f>
        <v>0</v>
      </c>
      <c r="S134" s="177"/>
      <c r="T134" s="179">
        <f>T135+T140+T154+T174+T185</f>
        <v>0</v>
      </c>
      <c r="AR134" s="180" t="s">
        <v>84</v>
      </c>
      <c r="AT134" s="181" t="s">
        <v>75</v>
      </c>
      <c r="AU134" s="181" t="s">
        <v>76</v>
      </c>
      <c r="AY134" s="180" t="s">
        <v>142</v>
      </c>
      <c r="BK134" s="182">
        <f>BK135+BK140+BK154+BK174+BK185</f>
        <v>0</v>
      </c>
    </row>
    <row r="135" spans="1:65" s="12" customFormat="1" ht="22.9" customHeight="1">
      <c r="B135" s="169"/>
      <c r="C135" s="170"/>
      <c r="D135" s="171" t="s">
        <v>75</v>
      </c>
      <c r="E135" s="183" t="s">
        <v>143</v>
      </c>
      <c r="F135" s="183" t="s">
        <v>144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SUM(P136:P139)</f>
        <v>0</v>
      </c>
      <c r="Q135" s="177"/>
      <c r="R135" s="178">
        <f>SUM(R136:R139)</f>
        <v>0</v>
      </c>
      <c r="S135" s="177"/>
      <c r="T135" s="179">
        <f>SUM(T136:T139)</f>
        <v>0</v>
      </c>
      <c r="AR135" s="180" t="s">
        <v>84</v>
      </c>
      <c r="AT135" s="181" t="s">
        <v>75</v>
      </c>
      <c r="AU135" s="181" t="s">
        <v>84</v>
      </c>
      <c r="AY135" s="180" t="s">
        <v>142</v>
      </c>
      <c r="BK135" s="182">
        <f>SUM(BK136:BK139)</f>
        <v>0</v>
      </c>
    </row>
    <row r="136" spans="1:65" s="2" customFormat="1" ht="37.9" customHeight="1">
      <c r="A136" s="33"/>
      <c r="B136" s="34"/>
      <c r="C136" s="185" t="s">
        <v>84</v>
      </c>
      <c r="D136" s="185" t="s">
        <v>145</v>
      </c>
      <c r="E136" s="186" t="s">
        <v>146</v>
      </c>
      <c r="F136" s="187" t="s">
        <v>147</v>
      </c>
      <c r="G136" s="188" t="s">
        <v>148</v>
      </c>
      <c r="H136" s="189">
        <v>2.5299999999999998</v>
      </c>
      <c r="I136" s="190"/>
      <c r="J136" s="191">
        <f>ROUND(I136*H136,2)</f>
        <v>0</v>
      </c>
      <c r="K136" s="187" t="s">
        <v>149</v>
      </c>
      <c r="L136" s="38"/>
      <c r="M136" s="192" t="s">
        <v>1</v>
      </c>
      <c r="N136" s="193" t="s">
        <v>41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150</v>
      </c>
      <c r="AT136" s="196" t="s">
        <v>145</v>
      </c>
      <c r="AU136" s="196" t="s">
        <v>86</v>
      </c>
      <c r="AY136" s="16" t="s">
        <v>142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84</v>
      </c>
      <c r="BK136" s="197">
        <f>ROUND(I136*H136,2)</f>
        <v>0</v>
      </c>
      <c r="BL136" s="16" t="s">
        <v>150</v>
      </c>
      <c r="BM136" s="196" t="s">
        <v>86</v>
      </c>
    </row>
    <row r="137" spans="1:65" s="2" customFormat="1" ht="11.25">
      <c r="A137" s="33"/>
      <c r="B137" s="34"/>
      <c r="C137" s="35"/>
      <c r="D137" s="198" t="s">
        <v>151</v>
      </c>
      <c r="E137" s="35"/>
      <c r="F137" s="199" t="s">
        <v>152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151</v>
      </c>
      <c r="AU137" s="16" t="s">
        <v>86</v>
      </c>
    </row>
    <row r="138" spans="1:65" s="13" customFormat="1" ht="11.25">
      <c r="B138" s="203"/>
      <c r="C138" s="204"/>
      <c r="D138" s="205" t="s">
        <v>153</v>
      </c>
      <c r="E138" s="206" t="s">
        <v>1</v>
      </c>
      <c r="F138" s="207" t="s">
        <v>154</v>
      </c>
      <c r="G138" s="204"/>
      <c r="H138" s="208">
        <v>2.5299999999999998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153</v>
      </c>
      <c r="AU138" s="214" t="s">
        <v>86</v>
      </c>
      <c r="AV138" s="13" t="s">
        <v>86</v>
      </c>
      <c r="AW138" s="13" t="s">
        <v>33</v>
      </c>
      <c r="AX138" s="13" t="s">
        <v>76</v>
      </c>
      <c r="AY138" s="214" t="s">
        <v>142</v>
      </c>
    </row>
    <row r="139" spans="1:65" s="14" customFormat="1" ht="11.25">
      <c r="B139" s="215"/>
      <c r="C139" s="216"/>
      <c r="D139" s="205" t="s">
        <v>153</v>
      </c>
      <c r="E139" s="217" t="s">
        <v>1</v>
      </c>
      <c r="F139" s="218" t="s">
        <v>155</v>
      </c>
      <c r="G139" s="216"/>
      <c r="H139" s="219">
        <v>2.5299999999999998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153</v>
      </c>
      <c r="AU139" s="225" t="s">
        <v>86</v>
      </c>
      <c r="AV139" s="14" t="s">
        <v>150</v>
      </c>
      <c r="AW139" s="14" t="s">
        <v>33</v>
      </c>
      <c r="AX139" s="14" t="s">
        <v>84</v>
      </c>
      <c r="AY139" s="225" t="s">
        <v>142</v>
      </c>
    </row>
    <row r="140" spans="1:65" s="12" customFormat="1" ht="22.9" customHeight="1">
      <c r="B140" s="169"/>
      <c r="C140" s="170"/>
      <c r="D140" s="171" t="s">
        <v>75</v>
      </c>
      <c r="E140" s="183" t="s">
        <v>156</v>
      </c>
      <c r="F140" s="183" t="s">
        <v>157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SUM(P141:P153)</f>
        <v>0</v>
      </c>
      <c r="Q140" s="177"/>
      <c r="R140" s="178">
        <f>SUM(R141:R153)</f>
        <v>0</v>
      </c>
      <c r="S140" s="177"/>
      <c r="T140" s="179">
        <f>SUM(T141:T153)</f>
        <v>0</v>
      </c>
      <c r="AR140" s="180" t="s">
        <v>84</v>
      </c>
      <c r="AT140" s="181" t="s">
        <v>75</v>
      </c>
      <c r="AU140" s="181" t="s">
        <v>84</v>
      </c>
      <c r="AY140" s="180" t="s">
        <v>142</v>
      </c>
      <c r="BK140" s="182">
        <f>SUM(BK141:BK153)</f>
        <v>0</v>
      </c>
    </row>
    <row r="141" spans="1:65" s="2" customFormat="1" ht="24.2" customHeight="1">
      <c r="A141" s="33"/>
      <c r="B141" s="34"/>
      <c r="C141" s="185" t="s">
        <v>86</v>
      </c>
      <c r="D141" s="185" t="s">
        <v>145</v>
      </c>
      <c r="E141" s="186" t="s">
        <v>158</v>
      </c>
      <c r="F141" s="187" t="s">
        <v>159</v>
      </c>
      <c r="G141" s="188" t="s">
        <v>160</v>
      </c>
      <c r="H141" s="189">
        <v>2</v>
      </c>
      <c r="I141" s="190"/>
      <c r="J141" s="191">
        <f>ROUND(I141*H141,2)</f>
        <v>0</v>
      </c>
      <c r="K141" s="187" t="s">
        <v>149</v>
      </c>
      <c r="L141" s="38"/>
      <c r="M141" s="192" t="s">
        <v>1</v>
      </c>
      <c r="N141" s="193" t="s">
        <v>41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150</v>
      </c>
      <c r="AT141" s="196" t="s">
        <v>145</v>
      </c>
      <c r="AU141" s="196" t="s">
        <v>86</v>
      </c>
      <c r="AY141" s="16" t="s">
        <v>142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150</v>
      </c>
      <c r="BM141" s="196" t="s">
        <v>150</v>
      </c>
    </row>
    <row r="142" spans="1:65" s="2" customFormat="1" ht="11.25">
      <c r="A142" s="33"/>
      <c r="B142" s="34"/>
      <c r="C142" s="35"/>
      <c r="D142" s="198" t="s">
        <v>151</v>
      </c>
      <c r="E142" s="35"/>
      <c r="F142" s="199" t="s">
        <v>161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151</v>
      </c>
      <c r="AU142" s="16" t="s">
        <v>86</v>
      </c>
    </row>
    <row r="143" spans="1:65" s="2" customFormat="1" ht="37.9" customHeight="1">
      <c r="A143" s="33"/>
      <c r="B143" s="34"/>
      <c r="C143" s="185" t="s">
        <v>143</v>
      </c>
      <c r="D143" s="185" t="s">
        <v>145</v>
      </c>
      <c r="E143" s="186" t="s">
        <v>162</v>
      </c>
      <c r="F143" s="187" t="s">
        <v>163</v>
      </c>
      <c r="G143" s="188" t="s">
        <v>148</v>
      </c>
      <c r="H143" s="189">
        <v>23.76</v>
      </c>
      <c r="I143" s="190"/>
      <c r="J143" s="191">
        <f>ROUND(I143*H143,2)</f>
        <v>0</v>
      </c>
      <c r="K143" s="187" t="s">
        <v>149</v>
      </c>
      <c r="L143" s="38"/>
      <c r="M143" s="192" t="s">
        <v>1</v>
      </c>
      <c r="N143" s="193" t="s">
        <v>41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150</v>
      </c>
      <c r="AT143" s="196" t="s">
        <v>145</v>
      </c>
      <c r="AU143" s="196" t="s">
        <v>86</v>
      </c>
      <c r="AY143" s="16" t="s">
        <v>142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150</v>
      </c>
      <c r="BM143" s="196" t="s">
        <v>156</v>
      </c>
    </row>
    <row r="144" spans="1:65" s="2" customFormat="1" ht="11.25">
      <c r="A144" s="33"/>
      <c r="B144" s="34"/>
      <c r="C144" s="35"/>
      <c r="D144" s="198" t="s">
        <v>151</v>
      </c>
      <c r="E144" s="35"/>
      <c r="F144" s="199" t="s">
        <v>164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151</v>
      </c>
      <c r="AU144" s="16" t="s">
        <v>86</v>
      </c>
    </row>
    <row r="145" spans="1:65" s="13" customFormat="1" ht="11.25">
      <c r="B145" s="203"/>
      <c r="C145" s="204"/>
      <c r="D145" s="205" t="s">
        <v>153</v>
      </c>
      <c r="E145" s="206" t="s">
        <v>1</v>
      </c>
      <c r="F145" s="207" t="s">
        <v>165</v>
      </c>
      <c r="G145" s="204"/>
      <c r="H145" s="208">
        <v>158.4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153</v>
      </c>
      <c r="AU145" s="214" t="s">
        <v>86</v>
      </c>
      <c r="AV145" s="13" t="s">
        <v>86</v>
      </c>
      <c r="AW145" s="13" t="s">
        <v>33</v>
      </c>
      <c r="AX145" s="13" t="s">
        <v>76</v>
      </c>
      <c r="AY145" s="214" t="s">
        <v>142</v>
      </c>
    </row>
    <row r="146" spans="1:65" s="14" customFormat="1" ht="11.25">
      <c r="B146" s="215"/>
      <c r="C146" s="216"/>
      <c r="D146" s="205" t="s">
        <v>153</v>
      </c>
      <c r="E146" s="217" t="s">
        <v>1</v>
      </c>
      <c r="F146" s="218" t="s">
        <v>155</v>
      </c>
      <c r="G146" s="216"/>
      <c r="H146" s="219">
        <v>158.4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153</v>
      </c>
      <c r="AU146" s="225" t="s">
        <v>86</v>
      </c>
      <c r="AV146" s="14" t="s">
        <v>150</v>
      </c>
      <c r="AW146" s="14" t="s">
        <v>33</v>
      </c>
      <c r="AX146" s="14" t="s">
        <v>76</v>
      </c>
      <c r="AY146" s="225" t="s">
        <v>142</v>
      </c>
    </row>
    <row r="147" spans="1:65" s="13" customFormat="1" ht="11.25">
      <c r="B147" s="203"/>
      <c r="C147" s="204"/>
      <c r="D147" s="205" t="s">
        <v>153</v>
      </c>
      <c r="E147" s="206" t="s">
        <v>1</v>
      </c>
      <c r="F147" s="207" t="s">
        <v>166</v>
      </c>
      <c r="G147" s="204"/>
      <c r="H147" s="208">
        <v>23.76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153</v>
      </c>
      <c r="AU147" s="214" t="s">
        <v>86</v>
      </c>
      <c r="AV147" s="13" t="s">
        <v>86</v>
      </c>
      <c r="AW147" s="13" t="s">
        <v>33</v>
      </c>
      <c r="AX147" s="13" t="s">
        <v>76</v>
      </c>
      <c r="AY147" s="214" t="s">
        <v>142</v>
      </c>
    </row>
    <row r="148" spans="1:65" s="14" customFormat="1" ht="11.25">
      <c r="B148" s="215"/>
      <c r="C148" s="216"/>
      <c r="D148" s="205" t="s">
        <v>153</v>
      </c>
      <c r="E148" s="217" t="s">
        <v>1</v>
      </c>
      <c r="F148" s="218" t="s">
        <v>155</v>
      </c>
      <c r="G148" s="216"/>
      <c r="H148" s="219">
        <v>23.76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153</v>
      </c>
      <c r="AU148" s="225" t="s">
        <v>86</v>
      </c>
      <c r="AV148" s="14" t="s">
        <v>150</v>
      </c>
      <c r="AW148" s="14" t="s">
        <v>33</v>
      </c>
      <c r="AX148" s="14" t="s">
        <v>84</v>
      </c>
      <c r="AY148" s="225" t="s">
        <v>142</v>
      </c>
    </row>
    <row r="149" spans="1:65" s="2" customFormat="1" ht="24.2" customHeight="1">
      <c r="A149" s="33"/>
      <c r="B149" s="34"/>
      <c r="C149" s="185" t="s">
        <v>150</v>
      </c>
      <c r="D149" s="185" t="s">
        <v>145</v>
      </c>
      <c r="E149" s="186" t="s">
        <v>167</v>
      </c>
      <c r="F149" s="187" t="s">
        <v>168</v>
      </c>
      <c r="G149" s="188" t="s">
        <v>169</v>
      </c>
      <c r="H149" s="189">
        <v>0.112</v>
      </c>
      <c r="I149" s="190"/>
      <c r="J149" s="191">
        <f>ROUND(I149*H149,2)</f>
        <v>0</v>
      </c>
      <c r="K149" s="187" t="s">
        <v>149</v>
      </c>
      <c r="L149" s="38"/>
      <c r="M149" s="192" t="s">
        <v>1</v>
      </c>
      <c r="N149" s="193" t="s">
        <v>41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150</v>
      </c>
      <c r="AT149" s="196" t="s">
        <v>145</v>
      </c>
      <c r="AU149" s="196" t="s">
        <v>86</v>
      </c>
      <c r="AY149" s="16" t="s">
        <v>142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84</v>
      </c>
      <c r="BK149" s="197">
        <f>ROUND(I149*H149,2)</f>
        <v>0</v>
      </c>
      <c r="BL149" s="16" t="s">
        <v>150</v>
      </c>
      <c r="BM149" s="196" t="s">
        <v>170</v>
      </c>
    </row>
    <row r="150" spans="1:65" s="2" customFormat="1" ht="11.25">
      <c r="A150" s="33"/>
      <c r="B150" s="34"/>
      <c r="C150" s="35"/>
      <c r="D150" s="198" t="s">
        <v>151</v>
      </c>
      <c r="E150" s="35"/>
      <c r="F150" s="199" t="s">
        <v>171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151</v>
      </c>
      <c r="AU150" s="16" t="s">
        <v>86</v>
      </c>
    </row>
    <row r="151" spans="1:65" s="13" customFormat="1" ht="11.25">
      <c r="B151" s="203"/>
      <c r="C151" s="204"/>
      <c r="D151" s="205" t="s">
        <v>153</v>
      </c>
      <c r="E151" s="206" t="s">
        <v>1</v>
      </c>
      <c r="F151" s="207" t="s">
        <v>172</v>
      </c>
      <c r="G151" s="204"/>
      <c r="H151" s="208">
        <v>8.7999999999999995E-2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153</v>
      </c>
      <c r="AU151" s="214" t="s">
        <v>86</v>
      </c>
      <c r="AV151" s="13" t="s">
        <v>86</v>
      </c>
      <c r="AW151" s="13" t="s">
        <v>33</v>
      </c>
      <c r="AX151" s="13" t="s">
        <v>76</v>
      </c>
      <c r="AY151" s="214" t="s">
        <v>142</v>
      </c>
    </row>
    <row r="152" spans="1:65" s="13" customFormat="1" ht="11.25">
      <c r="B152" s="203"/>
      <c r="C152" s="204"/>
      <c r="D152" s="205" t="s">
        <v>153</v>
      </c>
      <c r="E152" s="206" t="s">
        <v>1</v>
      </c>
      <c r="F152" s="207" t="s">
        <v>173</v>
      </c>
      <c r="G152" s="204"/>
      <c r="H152" s="208">
        <v>2.4E-2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153</v>
      </c>
      <c r="AU152" s="214" t="s">
        <v>86</v>
      </c>
      <c r="AV152" s="13" t="s">
        <v>86</v>
      </c>
      <c r="AW152" s="13" t="s">
        <v>33</v>
      </c>
      <c r="AX152" s="13" t="s">
        <v>76</v>
      </c>
      <c r="AY152" s="214" t="s">
        <v>142</v>
      </c>
    </row>
    <row r="153" spans="1:65" s="14" customFormat="1" ht="11.25">
      <c r="B153" s="215"/>
      <c r="C153" s="216"/>
      <c r="D153" s="205" t="s">
        <v>153</v>
      </c>
      <c r="E153" s="217" t="s">
        <v>1</v>
      </c>
      <c r="F153" s="218" t="s">
        <v>155</v>
      </c>
      <c r="G153" s="216"/>
      <c r="H153" s="219">
        <v>0.112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153</v>
      </c>
      <c r="AU153" s="225" t="s">
        <v>86</v>
      </c>
      <c r="AV153" s="14" t="s">
        <v>150</v>
      </c>
      <c r="AW153" s="14" t="s">
        <v>33</v>
      </c>
      <c r="AX153" s="14" t="s">
        <v>84</v>
      </c>
      <c r="AY153" s="225" t="s">
        <v>142</v>
      </c>
    </row>
    <row r="154" spans="1:65" s="12" customFormat="1" ht="22.9" customHeight="1">
      <c r="B154" s="169"/>
      <c r="C154" s="170"/>
      <c r="D154" s="171" t="s">
        <v>75</v>
      </c>
      <c r="E154" s="183" t="s">
        <v>174</v>
      </c>
      <c r="F154" s="183" t="s">
        <v>175</v>
      </c>
      <c r="G154" s="170"/>
      <c r="H154" s="170"/>
      <c r="I154" s="173"/>
      <c r="J154" s="184">
        <f>BK154</f>
        <v>0</v>
      </c>
      <c r="K154" s="170"/>
      <c r="L154" s="175"/>
      <c r="M154" s="176"/>
      <c r="N154" s="177"/>
      <c r="O154" s="177"/>
      <c r="P154" s="178">
        <f>SUM(P155:P173)</f>
        <v>0</v>
      </c>
      <c r="Q154" s="177"/>
      <c r="R154" s="178">
        <f>SUM(R155:R173)</f>
        <v>0</v>
      </c>
      <c r="S154" s="177"/>
      <c r="T154" s="179">
        <f>SUM(T155:T173)</f>
        <v>0</v>
      </c>
      <c r="AR154" s="180" t="s">
        <v>84</v>
      </c>
      <c r="AT154" s="181" t="s">
        <v>75</v>
      </c>
      <c r="AU154" s="181" t="s">
        <v>84</v>
      </c>
      <c r="AY154" s="180" t="s">
        <v>142</v>
      </c>
      <c r="BK154" s="182">
        <f>SUM(BK155:BK173)</f>
        <v>0</v>
      </c>
    </row>
    <row r="155" spans="1:65" s="2" customFormat="1" ht="33" customHeight="1">
      <c r="A155" s="33"/>
      <c r="B155" s="34"/>
      <c r="C155" s="185" t="s">
        <v>176</v>
      </c>
      <c r="D155" s="185" t="s">
        <v>145</v>
      </c>
      <c r="E155" s="186" t="s">
        <v>177</v>
      </c>
      <c r="F155" s="187" t="s">
        <v>178</v>
      </c>
      <c r="G155" s="188" t="s">
        <v>148</v>
      </c>
      <c r="H155" s="189">
        <v>95.37</v>
      </c>
      <c r="I155" s="190"/>
      <c r="J155" s="191">
        <f>ROUND(I155*H155,2)</f>
        <v>0</v>
      </c>
      <c r="K155" s="187" t="s">
        <v>149</v>
      </c>
      <c r="L155" s="38"/>
      <c r="M155" s="192" t="s">
        <v>1</v>
      </c>
      <c r="N155" s="193" t="s">
        <v>41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150</v>
      </c>
      <c r="AT155" s="196" t="s">
        <v>145</v>
      </c>
      <c r="AU155" s="196" t="s">
        <v>86</v>
      </c>
      <c r="AY155" s="16" t="s">
        <v>142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84</v>
      </c>
      <c r="BK155" s="197">
        <f>ROUND(I155*H155,2)</f>
        <v>0</v>
      </c>
      <c r="BL155" s="16" t="s">
        <v>150</v>
      </c>
      <c r="BM155" s="196" t="s">
        <v>179</v>
      </c>
    </row>
    <row r="156" spans="1:65" s="2" customFormat="1" ht="11.25">
      <c r="A156" s="33"/>
      <c r="B156" s="34"/>
      <c r="C156" s="35"/>
      <c r="D156" s="198" t="s">
        <v>151</v>
      </c>
      <c r="E156" s="35"/>
      <c r="F156" s="199" t="s">
        <v>180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151</v>
      </c>
      <c r="AU156" s="16" t="s">
        <v>86</v>
      </c>
    </row>
    <row r="157" spans="1:65" s="13" customFormat="1" ht="11.25">
      <c r="B157" s="203"/>
      <c r="C157" s="204"/>
      <c r="D157" s="205" t="s">
        <v>153</v>
      </c>
      <c r="E157" s="206" t="s">
        <v>1</v>
      </c>
      <c r="F157" s="207" t="s">
        <v>181</v>
      </c>
      <c r="G157" s="204"/>
      <c r="H157" s="208">
        <v>95.37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153</v>
      </c>
      <c r="AU157" s="214" t="s">
        <v>86</v>
      </c>
      <c r="AV157" s="13" t="s">
        <v>86</v>
      </c>
      <c r="AW157" s="13" t="s">
        <v>33</v>
      </c>
      <c r="AX157" s="13" t="s">
        <v>76</v>
      </c>
      <c r="AY157" s="214" t="s">
        <v>142</v>
      </c>
    </row>
    <row r="158" spans="1:65" s="14" customFormat="1" ht="11.25">
      <c r="B158" s="215"/>
      <c r="C158" s="216"/>
      <c r="D158" s="205" t="s">
        <v>153</v>
      </c>
      <c r="E158" s="217" t="s">
        <v>1</v>
      </c>
      <c r="F158" s="218" t="s">
        <v>155</v>
      </c>
      <c r="G158" s="216"/>
      <c r="H158" s="219">
        <v>95.37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153</v>
      </c>
      <c r="AU158" s="225" t="s">
        <v>86</v>
      </c>
      <c r="AV158" s="14" t="s">
        <v>150</v>
      </c>
      <c r="AW158" s="14" t="s">
        <v>33</v>
      </c>
      <c r="AX158" s="14" t="s">
        <v>84</v>
      </c>
      <c r="AY158" s="225" t="s">
        <v>142</v>
      </c>
    </row>
    <row r="159" spans="1:65" s="2" customFormat="1" ht="24.2" customHeight="1">
      <c r="A159" s="33"/>
      <c r="B159" s="34"/>
      <c r="C159" s="185" t="s">
        <v>156</v>
      </c>
      <c r="D159" s="185" t="s">
        <v>145</v>
      </c>
      <c r="E159" s="186" t="s">
        <v>182</v>
      </c>
      <c r="F159" s="187" t="s">
        <v>183</v>
      </c>
      <c r="G159" s="188" t="s">
        <v>148</v>
      </c>
      <c r="H159" s="189">
        <v>95.37</v>
      </c>
      <c r="I159" s="190"/>
      <c r="J159" s="191">
        <f>ROUND(I159*H159,2)</f>
        <v>0</v>
      </c>
      <c r="K159" s="187" t="s">
        <v>149</v>
      </c>
      <c r="L159" s="38"/>
      <c r="M159" s="192" t="s">
        <v>1</v>
      </c>
      <c r="N159" s="193" t="s">
        <v>41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150</v>
      </c>
      <c r="AT159" s="196" t="s">
        <v>145</v>
      </c>
      <c r="AU159" s="196" t="s">
        <v>86</v>
      </c>
      <c r="AY159" s="16" t="s">
        <v>142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84</v>
      </c>
      <c r="BK159" s="197">
        <f>ROUND(I159*H159,2)</f>
        <v>0</v>
      </c>
      <c r="BL159" s="16" t="s">
        <v>150</v>
      </c>
      <c r="BM159" s="196" t="s">
        <v>8</v>
      </c>
    </row>
    <row r="160" spans="1:65" s="2" customFormat="1" ht="11.25">
      <c r="A160" s="33"/>
      <c r="B160" s="34"/>
      <c r="C160" s="35"/>
      <c r="D160" s="198" t="s">
        <v>151</v>
      </c>
      <c r="E160" s="35"/>
      <c r="F160" s="199" t="s">
        <v>184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151</v>
      </c>
      <c r="AU160" s="16" t="s">
        <v>86</v>
      </c>
    </row>
    <row r="161" spans="1:65" s="2" customFormat="1" ht="24.2" customHeight="1">
      <c r="A161" s="33"/>
      <c r="B161" s="34"/>
      <c r="C161" s="185" t="s">
        <v>185</v>
      </c>
      <c r="D161" s="185" t="s">
        <v>145</v>
      </c>
      <c r="E161" s="186" t="s">
        <v>186</v>
      </c>
      <c r="F161" s="187" t="s">
        <v>187</v>
      </c>
      <c r="G161" s="188" t="s">
        <v>148</v>
      </c>
      <c r="H161" s="189">
        <v>24.09</v>
      </c>
      <c r="I161" s="190"/>
      <c r="J161" s="191">
        <f>ROUND(I161*H161,2)</f>
        <v>0</v>
      </c>
      <c r="K161" s="187" t="s">
        <v>149</v>
      </c>
      <c r="L161" s="38"/>
      <c r="M161" s="192" t="s">
        <v>1</v>
      </c>
      <c r="N161" s="193" t="s">
        <v>41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150</v>
      </c>
      <c r="AT161" s="196" t="s">
        <v>145</v>
      </c>
      <c r="AU161" s="196" t="s">
        <v>86</v>
      </c>
      <c r="AY161" s="16" t="s">
        <v>142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84</v>
      </c>
      <c r="BK161" s="197">
        <f>ROUND(I161*H161,2)</f>
        <v>0</v>
      </c>
      <c r="BL161" s="16" t="s">
        <v>150</v>
      </c>
      <c r="BM161" s="196" t="s">
        <v>188</v>
      </c>
    </row>
    <row r="162" spans="1:65" s="2" customFormat="1" ht="11.25">
      <c r="A162" s="33"/>
      <c r="B162" s="34"/>
      <c r="C162" s="35"/>
      <c r="D162" s="198" t="s">
        <v>151</v>
      </c>
      <c r="E162" s="35"/>
      <c r="F162" s="199" t="s">
        <v>189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151</v>
      </c>
      <c r="AU162" s="16" t="s">
        <v>86</v>
      </c>
    </row>
    <row r="163" spans="1:65" s="13" customFormat="1" ht="11.25">
      <c r="B163" s="203"/>
      <c r="C163" s="204"/>
      <c r="D163" s="205" t="s">
        <v>153</v>
      </c>
      <c r="E163" s="206" t="s">
        <v>1</v>
      </c>
      <c r="F163" s="207" t="s">
        <v>190</v>
      </c>
      <c r="G163" s="204"/>
      <c r="H163" s="208">
        <v>24.09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153</v>
      </c>
      <c r="AU163" s="214" t="s">
        <v>86</v>
      </c>
      <c r="AV163" s="13" t="s">
        <v>86</v>
      </c>
      <c r="AW163" s="13" t="s">
        <v>33</v>
      </c>
      <c r="AX163" s="13" t="s">
        <v>76</v>
      </c>
      <c r="AY163" s="214" t="s">
        <v>142</v>
      </c>
    </row>
    <row r="164" spans="1:65" s="14" customFormat="1" ht="11.25">
      <c r="B164" s="215"/>
      <c r="C164" s="216"/>
      <c r="D164" s="205" t="s">
        <v>153</v>
      </c>
      <c r="E164" s="217" t="s">
        <v>1</v>
      </c>
      <c r="F164" s="218" t="s">
        <v>155</v>
      </c>
      <c r="G164" s="216"/>
      <c r="H164" s="219">
        <v>24.09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153</v>
      </c>
      <c r="AU164" s="225" t="s">
        <v>86</v>
      </c>
      <c r="AV164" s="14" t="s">
        <v>150</v>
      </c>
      <c r="AW164" s="14" t="s">
        <v>33</v>
      </c>
      <c r="AX164" s="14" t="s">
        <v>84</v>
      </c>
      <c r="AY164" s="225" t="s">
        <v>142</v>
      </c>
    </row>
    <row r="165" spans="1:65" s="2" customFormat="1" ht="21.75" customHeight="1">
      <c r="A165" s="33"/>
      <c r="B165" s="34"/>
      <c r="C165" s="185" t="s">
        <v>170</v>
      </c>
      <c r="D165" s="185" t="s">
        <v>145</v>
      </c>
      <c r="E165" s="186" t="s">
        <v>191</v>
      </c>
      <c r="F165" s="187" t="s">
        <v>192</v>
      </c>
      <c r="G165" s="188" t="s">
        <v>148</v>
      </c>
      <c r="H165" s="189">
        <v>3.2</v>
      </c>
      <c r="I165" s="190"/>
      <c r="J165" s="191">
        <f>ROUND(I165*H165,2)</f>
        <v>0</v>
      </c>
      <c r="K165" s="187" t="s">
        <v>149</v>
      </c>
      <c r="L165" s="38"/>
      <c r="M165" s="192" t="s">
        <v>1</v>
      </c>
      <c r="N165" s="193" t="s">
        <v>41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150</v>
      </c>
      <c r="AT165" s="196" t="s">
        <v>145</v>
      </c>
      <c r="AU165" s="196" t="s">
        <v>86</v>
      </c>
      <c r="AY165" s="16" t="s">
        <v>142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84</v>
      </c>
      <c r="BK165" s="197">
        <f>ROUND(I165*H165,2)</f>
        <v>0</v>
      </c>
      <c r="BL165" s="16" t="s">
        <v>150</v>
      </c>
      <c r="BM165" s="196" t="s">
        <v>193</v>
      </c>
    </row>
    <row r="166" spans="1:65" s="2" customFormat="1" ht="11.25">
      <c r="A166" s="33"/>
      <c r="B166" s="34"/>
      <c r="C166" s="35"/>
      <c r="D166" s="198" t="s">
        <v>151</v>
      </c>
      <c r="E166" s="35"/>
      <c r="F166" s="199" t="s">
        <v>194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151</v>
      </c>
      <c r="AU166" s="16" t="s">
        <v>86</v>
      </c>
    </row>
    <row r="167" spans="1:65" s="13" customFormat="1" ht="11.25">
      <c r="B167" s="203"/>
      <c r="C167" s="204"/>
      <c r="D167" s="205" t="s">
        <v>153</v>
      </c>
      <c r="E167" s="206" t="s">
        <v>1</v>
      </c>
      <c r="F167" s="207" t="s">
        <v>195</v>
      </c>
      <c r="G167" s="204"/>
      <c r="H167" s="208">
        <v>3.2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153</v>
      </c>
      <c r="AU167" s="214" t="s">
        <v>86</v>
      </c>
      <c r="AV167" s="13" t="s">
        <v>86</v>
      </c>
      <c r="AW167" s="13" t="s">
        <v>33</v>
      </c>
      <c r="AX167" s="13" t="s">
        <v>76</v>
      </c>
      <c r="AY167" s="214" t="s">
        <v>142</v>
      </c>
    </row>
    <row r="168" spans="1:65" s="14" customFormat="1" ht="11.25">
      <c r="B168" s="215"/>
      <c r="C168" s="216"/>
      <c r="D168" s="205" t="s">
        <v>153</v>
      </c>
      <c r="E168" s="217" t="s">
        <v>1</v>
      </c>
      <c r="F168" s="218" t="s">
        <v>155</v>
      </c>
      <c r="G168" s="216"/>
      <c r="H168" s="219">
        <v>3.2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153</v>
      </c>
      <c r="AU168" s="225" t="s">
        <v>86</v>
      </c>
      <c r="AV168" s="14" t="s">
        <v>150</v>
      </c>
      <c r="AW168" s="14" t="s">
        <v>33</v>
      </c>
      <c r="AX168" s="14" t="s">
        <v>84</v>
      </c>
      <c r="AY168" s="225" t="s">
        <v>142</v>
      </c>
    </row>
    <row r="169" spans="1:65" s="2" customFormat="1" ht="24.2" customHeight="1">
      <c r="A169" s="33"/>
      <c r="B169" s="34"/>
      <c r="C169" s="185" t="s">
        <v>174</v>
      </c>
      <c r="D169" s="185" t="s">
        <v>145</v>
      </c>
      <c r="E169" s="186" t="s">
        <v>196</v>
      </c>
      <c r="F169" s="187" t="s">
        <v>197</v>
      </c>
      <c r="G169" s="188" t="s">
        <v>148</v>
      </c>
      <c r="H169" s="189">
        <v>6.08</v>
      </c>
      <c r="I169" s="190"/>
      <c r="J169" s="191">
        <f>ROUND(I169*H169,2)</f>
        <v>0</v>
      </c>
      <c r="K169" s="187" t="s">
        <v>149</v>
      </c>
      <c r="L169" s="38"/>
      <c r="M169" s="192" t="s">
        <v>1</v>
      </c>
      <c r="N169" s="193" t="s">
        <v>41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150</v>
      </c>
      <c r="AT169" s="196" t="s">
        <v>145</v>
      </c>
      <c r="AU169" s="196" t="s">
        <v>86</v>
      </c>
      <c r="AY169" s="16" t="s">
        <v>142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84</v>
      </c>
      <c r="BK169" s="197">
        <f>ROUND(I169*H169,2)</f>
        <v>0</v>
      </c>
      <c r="BL169" s="16" t="s">
        <v>150</v>
      </c>
      <c r="BM169" s="196" t="s">
        <v>198</v>
      </c>
    </row>
    <row r="170" spans="1:65" s="2" customFormat="1" ht="11.25">
      <c r="A170" s="33"/>
      <c r="B170" s="34"/>
      <c r="C170" s="35"/>
      <c r="D170" s="198" t="s">
        <v>151</v>
      </c>
      <c r="E170" s="35"/>
      <c r="F170" s="199" t="s">
        <v>199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151</v>
      </c>
      <c r="AU170" s="16" t="s">
        <v>86</v>
      </c>
    </row>
    <row r="171" spans="1:65" s="13" customFormat="1" ht="11.25">
      <c r="B171" s="203"/>
      <c r="C171" s="204"/>
      <c r="D171" s="205" t="s">
        <v>153</v>
      </c>
      <c r="E171" s="206" t="s">
        <v>1</v>
      </c>
      <c r="F171" s="207" t="s">
        <v>200</v>
      </c>
      <c r="G171" s="204"/>
      <c r="H171" s="208">
        <v>3.04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153</v>
      </c>
      <c r="AU171" s="214" t="s">
        <v>86</v>
      </c>
      <c r="AV171" s="13" t="s">
        <v>86</v>
      </c>
      <c r="AW171" s="13" t="s">
        <v>33</v>
      </c>
      <c r="AX171" s="13" t="s">
        <v>76</v>
      </c>
      <c r="AY171" s="214" t="s">
        <v>142</v>
      </c>
    </row>
    <row r="172" spans="1:65" s="13" customFormat="1" ht="11.25">
      <c r="B172" s="203"/>
      <c r="C172" s="204"/>
      <c r="D172" s="205" t="s">
        <v>153</v>
      </c>
      <c r="E172" s="206" t="s">
        <v>1</v>
      </c>
      <c r="F172" s="207" t="s">
        <v>201</v>
      </c>
      <c r="G172" s="204"/>
      <c r="H172" s="208">
        <v>3.04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153</v>
      </c>
      <c r="AU172" s="214" t="s">
        <v>86</v>
      </c>
      <c r="AV172" s="13" t="s">
        <v>86</v>
      </c>
      <c r="AW172" s="13" t="s">
        <v>33</v>
      </c>
      <c r="AX172" s="13" t="s">
        <v>76</v>
      </c>
      <c r="AY172" s="214" t="s">
        <v>142</v>
      </c>
    </row>
    <row r="173" spans="1:65" s="14" customFormat="1" ht="11.25">
      <c r="B173" s="215"/>
      <c r="C173" s="216"/>
      <c r="D173" s="205" t="s">
        <v>153</v>
      </c>
      <c r="E173" s="217" t="s">
        <v>1</v>
      </c>
      <c r="F173" s="218" t="s">
        <v>155</v>
      </c>
      <c r="G173" s="216"/>
      <c r="H173" s="219">
        <v>6.08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153</v>
      </c>
      <c r="AU173" s="225" t="s">
        <v>86</v>
      </c>
      <c r="AV173" s="14" t="s">
        <v>150</v>
      </c>
      <c r="AW173" s="14" t="s">
        <v>33</v>
      </c>
      <c r="AX173" s="14" t="s">
        <v>84</v>
      </c>
      <c r="AY173" s="225" t="s">
        <v>142</v>
      </c>
    </row>
    <row r="174" spans="1:65" s="12" customFormat="1" ht="22.9" customHeight="1">
      <c r="B174" s="169"/>
      <c r="C174" s="170"/>
      <c r="D174" s="171" t="s">
        <v>75</v>
      </c>
      <c r="E174" s="183" t="s">
        <v>202</v>
      </c>
      <c r="F174" s="183" t="s">
        <v>203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SUM(P175:P184)</f>
        <v>0</v>
      </c>
      <c r="Q174" s="177"/>
      <c r="R174" s="178">
        <f>SUM(R175:R184)</f>
        <v>0</v>
      </c>
      <c r="S174" s="177"/>
      <c r="T174" s="179">
        <f>SUM(T175:T184)</f>
        <v>0</v>
      </c>
      <c r="AR174" s="180" t="s">
        <v>84</v>
      </c>
      <c r="AT174" s="181" t="s">
        <v>75</v>
      </c>
      <c r="AU174" s="181" t="s">
        <v>84</v>
      </c>
      <c r="AY174" s="180" t="s">
        <v>142</v>
      </c>
      <c r="BK174" s="182">
        <f>SUM(BK175:BK184)</f>
        <v>0</v>
      </c>
    </row>
    <row r="175" spans="1:65" s="2" customFormat="1" ht="33" customHeight="1">
      <c r="A175" s="33"/>
      <c r="B175" s="34"/>
      <c r="C175" s="185" t="s">
        <v>179</v>
      </c>
      <c r="D175" s="185" t="s">
        <v>145</v>
      </c>
      <c r="E175" s="186" t="s">
        <v>204</v>
      </c>
      <c r="F175" s="187" t="s">
        <v>205</v>
      </c>
      <c r="G175" s="188" t="s">
        <v>206</v>
      </c>
      <c r="H175" s="189">
        <v>3.2709999999999999</v>
      </c>
      <c r="I175" s="190"/>
      <c r="J175" s="191">
        <f>ROUND(I175*H175,2)</f>
        <v>0</v>
      </c>
      <c r="K175" s="187" t="s">
        <v>149</v>
      </c>
      <c r="L175" s="38"/>
      <c r="M175" s="192" t="s">
        <v>1</v>
      </c>
      <c r="N175" s="193" t="s">
        <v>41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150</v>
      </c>
      <c r="AT175" s="196" t="s">
        <v>145</v>
      </c>
      <c r="AU175" s="196" t="s">
        <v>86</v>
      </c>
      <c r="AY175" s="16" t="s">
        <v>142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150</v>
      </c>
      <c r="BM175" s="196" t="s">
        <v>207</v>
      </c>
    </row>
    <row r="176" spans="1:65" s="2" customFormat="1" ht="11.25">
      <c r="A176" s="33"/>
      <c r="B176" s="34"/>
      <c r="C176" s="35"/>
      <c r="D176" s="198" t="s">
        <v>151</v>
      </c>
      <c r="E176" s="35"/>
      <c r="F176" s="199" t="s">
        <v>208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151</v>
      </c>
      <c r="AU176" s="16" t="s">
        <v>86</v>
      </c>
    </row>
    <row r="177" spans="1:65" s="2" customFormat="1" ht="24.2" customHeight="1">
      <c r="A177" s="33"/>
      <c r="B177" s="34"/>
      <c r="C177" s="185" t="s">
        <v>209</v>
      </c>
      <c r="D177" s="185" t="s">
        <v>145</v>
      </c>
      <c r="E177" s="186" t="s">
        <v>210</v>
      </c>
      <c r="F177" s="187" t="s">
        <v>211</v>
      </c>
      <c r="G177" s="188" t="s">
        <v>206</v>
      </c>
      <c r="H177" s="189">
        <v>3.2709999999999999</v>
      </c>
      <c r="I177" s="190"/>
      <c r="J177" s="191">
        <f>ROUND(I177*H177,2)</f>
        <v>0</v>
      </c>
      <c r="K177" s="187" t="s">
        <v>149</v>
      </c>
      <c r="L177" s="38"/>
      <c r="M177" s="192" t="s">
        <v>1</v>
      </c>
      <c r="N177" s="193" t="s">
        <v>41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150</v>
      </c>
      <c r="AT177" s="196" t="s">
        <v>145</v>
      </c>
      <c r="AU177" s="196" t="s">
        <v>86</v>
      </c>
      <c r="AY177" s="16" t="s">
        <v>142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150</v>
      </c>
      <c r="BM177" s="196" t="s">
        <v>212</v>
      </c>
    </row>
    <row r="178" spans="1:65" s="2" customFormat="1" ht="11.25">
      <c r="A178" s="33"/>
      <c r="B178" s="34"/>
      <c r="C178" s="35"/>
      <c r="D178" s="198" t="s">
        <v>151</v>
      </c>
      <c r="E178" s="35"/>
      <c r="F178" s="199" t="s">
        <v>213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151</v>
      </c>
      <c r="AU178" s="16" t="s">
        <v>86</v>
      </c>
    </row>
    <row r="179" spans="1:65" s="2" customFormat="1" ht="24.2" customHeight="1">
      <c r="A179" s="33"/>
      <c r="B179" s="34"/>
      <c r="C179" s="185" t="s">
        <v>8</v>
      </c>
      <c r="D179" s="185" t="s">
        <v>145</v>
      </c>
      <c r="E179" s="186" t="s">
        <v>214</v>
      </c>
      <c r="F179" s="187" t="s">
        <v>215</v>
      </c>
      <c r="G179" s="188" t="s">
        <v>206</v>
      </c>
      <c r="H179" s="189">
        <v>15.047000000000001</v>
      </c>
      <c r="I179" s="190"/>
      <c r="J179" s="191">
        <f>ROUND(I179*H179,2)</f>
        <v>0</v>
      </c>
      <c r="K179" s="187" t="s">
        <v>149</v>
      </c>
      <c r="L179" s="38"/>
      <c r="M179" s="192" t="s">
        <v>1</v>
      </c>
      <c r="N179" s="193" t="s">
        <v>41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150</v>
      </c>
      <c r="AT179" s="196" t="s">
        <v>145</v>
      </c>
      <c r="AU179" s="196" t="s">
        <v>86</v>
      </c>
      <c r="AY179" s="16" t="s">
        <v>142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84</v>
      </c>
      <c r="BK179" s="197">
        <f>ROUND(I179*H179,2)</f>
        <v>0</v>
      </c>
      <c r="BL179" s="16" t="s">
        <v>150</v>
      </c>
      <c r="BM179" s="196" t="s">
        <v>216</v>
      </c>
    </row>
    <row r="180" spans="1:65" s="2" customFormat="1" ht="11.25">
      <c r="A180" s="33"/>
      <c r="B180" s="34"/>
      <c r="C180" s="35"/>
      <c r="D180" s="198" t="s">
        <v>151</v>
      </c>
      <c r="E180" s="35"/>
      <c r="F180" s="199" t="s">
        <v>217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151</v>
      </c>
      <c r="AU180" s="16" t="s">
        <v>86</v>
      </c>
    </row>
    <row r="181" spans="1:65" s="13" customFormat="1" ht="11.25">
      <c r="B181" s="203"/>
      <c r="C181" s="204"/>
      <c r="D181" s="205" t="s">
        <v>153</v>
      </c>
      <c r="E181" s="206" t="s">
        <v>1</v>
      </c>
      <c r="F181" s="207" t="s">
        <v>218</v>
      </c>
      <c r="G181" s="204"/>
      <c r="H181" s="208">
        <v>15.047000000000001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153</v>
      </c>
      <c r="AU181" s="214" t="s">
        <v>86</v>
      </c>
      <c r="AV181" s="13" t="s">
        <v>86</v>
      </c>
      <c r="AW181" s="13" t="s">
        <v>33</v>
      </c>
      <c r="AX181" s="13" t="s">
        <v>76</v>
      </c>
      <c r="AY181" s="214" t="s">
        <v>142</v>
      </c>
    </row>
    <row r="182" spans="1:65" s="14" customFormat="1" ht="11.25">
      <c r="B182" s="215"/>
      <c r="C182" s="216"/>
      <c r="D182" s="205" t="s">
        <v>153</v>
      </c>
      <c r="E182" s="217" t="s">
        <v>1</v>
      </c>
      <c r="F182" s="218" t="s">
        <v>155</v>
      </c>
      <c r="G182" s="216"/>
      <c r="H182" s="219">
        <v>15.047000000000001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153</v>
      </c>
      <c r="AU182" s="225" t="s">
        <v>86</v>
      </c>
      <c r="AV182" s="14" t="s">
        <v>150</v>
      </c>
      <c r="AW182" s="14" t="s">
        <v>33</v>
      </c>
      <c r="AX182" s="14" t="s">
        <v>84</v>
      </c>
      <c r="AY182" s="225" t="s">
        <v>142</v>
      </c>
    </row>
    <row r="183" spans="1:65" s="2" customFormat="1" ht="33" customHeight="1">
      <c r="A183" s="33"/>
      <c r="B183" s="34"/>
      <c r="C183" s="185" t="s">
        <v>219</v>
      </c>
      <c r="D183" s="185" t="s">
        <v>145</v>
      </c>
      <c r="E183" s="186" t="s">
        <v>220</v>
      </c>
      <c r="F183" s="187" t="s">
        <v>221</v>
      </c>
      <c r="G183" s="188" t="s">
        <v>206</v>
      </c>
      <c r="H183" s="189">
        <v>3.2709999999999999</v>
      </c>
      <c r="I183" s="190"/>
      <c r="J183" s="191">
        <f>ROUND(I183*H183,2)</f>
        <v>0</v>
      </c>
      <c r="K183" s="187" t="s">
        <v>149</v>
      </c>
      <c r="L183" s="38"/>
      <c r="M183" s="192" t="s">
        <v>1</v>
      </c>
      <c r="N183" s="193" t="s">
        <v>41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150</v>
      </c>
      <c r="AT183" s="196" t="s">
        <v>145</v>
      </c>
      <c r="AU183" s="196" t="s">
        <v>86</v>
      </c>
      <c r="AY183" s="16" t="s">
        <v>142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84</v>
      </c>
      <c r="BK183" s="197">
        <f>ROUND(I183*H183,2)</f>
        <v>0</v>
      </c>
      <c r="BL183" s="16" t="s">
        <v>150</v>
      </c>
      <c r="BM183" s="196" t="s">
        <v>222</v>
      </c>
    </row>
    <row r="184" spans="1:65" s="2" customFormat="1" ht="11.25">
      <c r="A184" s="33"/>
      <c r="B184" s="34"/>
      <c r="C184" s="35"/>
      <c r="D184" s="198" t="s">
        <v>151</v>
      </c>
      <c r="E184" s="35"/>
      <c r="F184" s="199" t="s">
        <v>223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151</v>
      </c>
      <c r="AU184" s="16" t="s">
        <v>86</v>
      </c>
    </row>
    <row r="185" spans="1:65" s="12" customFormat="1" ht="22.9" customHeight="1">
      <c r="B185" s="169"/>
      <c r="C185" s="170"/>
      <c r="D185" s="171" t="s">
        <v>75</v>
      </c>
      <c r="E185" s="183" t="s">
        <v>224</v>
      </c>
      <c r="F185" s="183" t="s">
        <v>225</v>
      </c>
      <c r="G185" s="170"/>
      <c r="H185" s="170"/>
      <c r="I185" s="173"/>
      <c r="J185" s="184">
        <f>BK185</f>
        <v>0</v>
      </c>
      <c r="K185" s="170"/>
      <c r="L185" s="175"/>
      <c r="M185" s="176"/>
      <c r="N185" s="177"/>
      <c r="O185" s="177"/>
      <c r="P185" s="178">
        <f>SUM(P186:P187)</f>
        <v>0</v>
      </c>
      <c r="Q185" s="177"/>
      <c r="R185" s="178">
        <f>SUM(R186:R187)</f>
        <v>0</v>
      </c>
      <c r="S185" s="177"/>
      <c r="T185" s="179">
        <f>SUM(T186:T187)</f>
        <v>0</v>
      </c>
      <c r="AR185" s="180" t="s">
        <v>84</v>
      </c>
      <c r="AT185" s="181" t="s">
        <v>75</v>
      </c>
      <c r="AU185" s="181" t="s">
        <v>84</v>
      </c>
      <c r="AY185" s="180" t="s">
        <v>142</v>
      </c>
      <c r="BK185" s="182">
        <f>SUM(BK186:BK187)</f>
        <v>0</v>
      </c>
    </row>
    <row r="186" spans="1:65" s="2" customFormat="1" ht="24.2" customHeight="1">
      <c r="A186" s="33"/>
      <c r="B186" s="34"/>
      <c r="C186" s="185" t="s">
        <v>188</v>
      </c>
      <c r="D186" s="185" t="s">
        <v>145</v>
      </c>
      <c r="E186" s="186" t="s">
        <v>226</v>
      </c>
      <c r="F186" s="187" t="s">
        <v>227</v>
      </c>
      <c r="G186" s="188" t="s">
        <v>206</v>
      </c>
      <c r="H186" s="189">
        <v>1.202</v>
      </c>
      <c r="I186" s="190"/>
      <c r="J186" s="191">
        <f>ROUND(I186*H186,2)</f>
        <v>0</v>
      </c>
      <c r="K186" s="187" t="s">
        <v>149</v>
      </c>
      <c r="L186" s="38"/>
      <c r="M186" s="192" t="s">
        <v>1</v>
      </c>
      <c r="N186" s="193" t="s">
        <v>41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150</v>
      </c>
      <c r="AT186" s="196" t="s">
        <v>145</v>
      </c>
      <c r="AU186" s="196" t="s">
        <v>86</v>
      </c>
      <c r="AY186" s="16" t="s">
        <v>142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84</v>
      </c>
      <c r="BK186" s="197">
        <f>ROUND(I186*H186,2)</f>
        <v>0</v>
      </c>
      <c r="BL186" s="16" t="s">
        <v>150</v>
      </c>
      <c r="BM186" s="196" t="s">
        <v>228</v>
      </c>
    </row>
    <row r="187" spans="1:65" s="2" customFormat="1" ht="11.25">
      <c r="A187" s="33"/>
      <c r="B187" s="34"/>
      <c r="C187" s="35"/>
      <c r="D187" s="198" t="s">
        <v>151</v>
      </c>
      <c r="E187" s="35"/>
      <c r="F187" s="199" t="s">
        <v>229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151</v>
      </c>
      <c r="AU187" s="16" t="s">
        <v>86</v>
      </c>
    </row>
    <row r="188" spans="1:65" s="12" customFormat="1" ht="25.9" customHeight="1">
      <c r="B188" s="169"/>
      <c r="C188" s="170"/>
      <c r="D188" s="171" t="s">
        <v>75</v>
      </c>
      <c r="E188" s="172" t="s">
        <v>230</v>
      </c>
      <c r="F188" s="172" t="s">
        <v>231</v>
      </c>
      <c r="G188" s="170"/>
      <c r="H188" s="170"/>
      <c r="I188" s="173"/>
      <c r="J188" s="174">
        <f>BK188</f>
        <v>0</v>
      </c>
      <c r="K188" s="170"/>
      <c r="L188" s="175"/>
      <c r="M188" s="176"/>
      <c r="N188" s="177"/>
      <c r="O188" s="177"/>
      <c r="P188" s="178">
        <f>P189+P202+P211+P224+P243+P252+P283+P288+P302</f>
        <v>0</v>
      </c>
      <c r="Q188" s="177"/>
      <c r="R188" s="178">
        <f>R189+R202+R211+R224+R243+R252+R283+R288+R302</f>
        <v>0.72879353000000002</v>
      </c>
      <c r="S188" s="177"/>
      <c r="T188" s="179">
        <f>T189+T202+T211+T224+T243+T252+T283+T288+T302</f>
        <v>0</v>
      </c>
      <c r="AR188" s="180" t="s">
        <v>86</v>
      </c>
      <c r="AT188" s="181" t="s">
        <v>75</v>
      </c>
      <c r="AU188" s="181" t="s">
        <v>76</v>
      </c>
      <c r="AY188" s="180" t="s">
        <v>142</v>
      </c>
      <c r="BK188" s="182">
        <f>BK189+BK202+BK211+BK224+BK243+BK252+BK283+BK288+BK302</f>
        <v>0</v>
      </c>
    </row>
    <row r="189" spans="1:65" s="12" customFormat="1" ht="22.9" customHeight="1">
      <c r="B189" s="169"/>
      <c r="C189" s="170"/>
      <c r="D189" s="171" t="s">
        <v>75</v>
      </c>
      <c r="E189" s="183" t="s">
        <v>232</v>
      </c>
      <c r="F189" s="183" t="s">
        <v>233</v>
      </c>
      <c r="G189" s="170"/>
      <c r="H189" s="170"/>
      <c r="I189" s="173"/>
      <c r="J189" s="184">
        <f>BK189</f>
        <v>0</v>
      </c>
      <c r="K189" s="170"/>
      <c r="L189" s="175"/>
      <c r="M189" s="176"/>
      <c r="N189" s="177"/>
      <c r="O189" s="177"/>
      <c r="P189" s="178">
        <f>SUM(P190:P201)</f>
        <v>0</v>
      </c>
      <c r="Q189" s="177"/>
      <c r="R189" s="178">
        <f>SUM(R190:R201)</f>
        <v>0</v>
      </c>
      <c r="S189" s="177"/>
      <c r="T189" s="179">
        <f>SUM(T190:T201)</f>
        <v>0</v>
      </c>
      <c r="AR189" s="180" t="s">
        <v>86</v>
      </c>
      <c r="AT189" s="181" t="s">
        <v>75</v>
      </c>
      <c r="AU189" s="181" t="s">
        <v>84</v>
      </c>
      <c r="AY189" s="180" t="s">
        <v>142</v>
      </c>
      <c r="BK189" s="182">
        <f>SUM(BK190:BK201)</f>
        <v>0</v>
      </c>
    </row>
    <row r="190" spans="1:65" s="2" customFormat="1" ht="16.5" customHeight="1">
      <c r="A190" s="33"/>
      <c r="B190" s="34"/>
      <c r="C190" s="185" t="s">
        <v>234</v>
      </c>
      <c r="D190" s="185" t="s">
        <v>145</v>
      </c>
      <c r="E190" s="186" t="s">
        <v>235</v>
      </c>
      <c r="F190" s="187" t="s">
        <v>236</v>
      </c>
      <c r="G190" s="188" t="s">
        <v>237</v>
      </c>
      <c r="H190" s="189">
        <v>1</v>
      </c>
      <c r="I190" s="190"/>
      <c r="J190" s="191">
        <f>ROUND(I190*H190,2)</f>
        <v>0</v>
      </c>
      <c r="K190" s="187" t="s">
        <v>149</v>
      </c>
      <c r="L190" s="38"/>
      <c r="M190" s="192" t="s">
        <v>1</v>
      </c>
      <c r="N190" s="193" t="s">
        <v>41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193</v>
      </c>
      <c r="AT190" s="196" t="s">
        <v>145</v>
      </c>
      <c r="AU190" s="196" t="s">
        <v>86</v>
      </c>
      <c r="AY190" s="16" t="s">
        <v>142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84</v>
      </c>
      <c r="BK190" s="197">
        <f>ROUND(I190*H190,2)</f>
        <v>0</v>
      </c>
      <c r="BL190" s="16" t="s">
        <v>193</v>
      </c>
      <c r="BM190" s="196" t="s">
        <v>238</v>
      </c>
    </row>
    <row r="191" spans="1:65" s="2" customFormat="1" ht="11.25">
      <c r="A191" s="33"/>
      <c r="B191" s="34"/>
      <c r="C191" s="35"/>
      <c r="D191" s="198" t="s">
        <v>151</v>
      </c>
      <c r="E191" s="35"/>
      <c r="F191" s="199" t="s">
        <v>239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151</v>
      </c>
      <c r="AU191" s="16" t="s">
        <v>86</v>
      </c>
    </row>
    <row r="192" spans="1:65" s="2" customFormat="1" ht="24.2" customHeight="1">
      <c r="A192" s="33"/>
      <c r="B192" s="34"/>
      <c r="C192" s="185" t="s">
        <v>193</v>
      </c>
      <c r="D192" s="185" t="s">
        <v>145</v>
      </c>
      <c r="E192" s="186" t="s">
        <v>240</v>
      </c>
      <c r="F192" s="187" t="s">
        <v>241</v>
      </c>
      <c r="G192" s="188" t="s">
        <v>160</v>
      </c>
      <c r="H192" s="189">
        <v>1</v>
      </c>
      <c r="I192" s="190"/>
      <c r="J192" s="191">
        <f>ROUND(I192*H192,2)</f>
        <v>0</v>
      </c>
      <c r="K192" s="187" t="s">
        <v>149</v>
      </c>
      <c r="L192" s="38"/>
      <c r="M192" s="192" t="s">
        <v>1</v>
      </c>
      <c r="N192" s="193" t="s">
        <v>41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193</v>
      </c>
      <c r="AT192" s="196" t="s">
        <v>145</v>
      </c>
      <c r="AU192" s="196" t="s">
        <v>86</v>
      </c>
      <c r="AY192" s="16" t="s">
        <v>142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84</v>
      </c>
      <c r="BK192" s="197">
        <f>ROUND(I192*H192,2)</f>
        <v>0</v>
      </c>
      <c r="BL192" s="16" t="s">
        <v>193</v>
      </c>
      <c r="BM192" s="196" t="s">
        <v>242</v>
      </c>
    </row>
    <row r="193" spans="1:65" s="2" customFormat="1" ht="11.25">
      <c r="A193" s="33"/>
      <c r="B193" s="34"/>
      <c r="C193" s="35"/>
      <c r="D193" s="198" t="s">
        <v>151</v>
      </c>
      <c r="E193" s="35"/>
      <c r="F193" s="199" t="s">
        <v>243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151</v>
      </c>
      <c r="AU193" s="16" t="s">
        <v>86</v>
      </c>
    </row>
    <row r="194" spans="1:65" s="2" customFormat="1" ht="21.75" customHeight="1">
      <c r="A194" s="33"/>
      <c r="B194" s="34"/>
      <c r="C194" s="185" t="s">
        <v>244</v>
      </c>
      <c r="D194" s="185" t="s">
        <v>145</v>
      </c>
      <c r="E194" s="186" t="s">
        <v>245</v>
      </c>
      <c r="F194" s="187" t="s">
        <v>246</v>
      </c>
      <c r="G194" s="188" t="s">
        <v>160</v>
      </c>
      <c r="H194" s="189">
        <v>1</v>
      </c>
      <c r="I194" s="190"/>
      <c r="J194" s="191">
        <f>ROUND(I194*H194,2)</f>
        <v>0</v>
      </c>
      <c r="K194" s="187" t="s">
        <v>149</v>
      </c>
      <c r="L194" s="38"/>
      <c r="M194" s="192" t="s">
        <v>1</v>
      </c>
      <c r="N194" s="193" t="s">
        <v>41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193</v>
      </c>
      <c r="AT194" s="196" t="s">
        <v>145</v>
      </c>
      <c r="AU194" s="196" t="s">
        <v>86</v>
      </c>
      <c r="AY194" s="16" t="s">
        <v>142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84</v>
      </c>
      <c r="BK194" s="197">
        <f>ROUND(I194*H194,2)</f>
        <v>0</v>
      </c>
      <c r="BL194" s="16" t="s">
        <v>193</v>
      </c>
      <c r="BM194" s="196" t="s">
        <v>247</v>
      </c>
    </row>
    <row r="195" spans="1:65" s="2" customFormat="1" ht="11.25">
      <c r="A195" s="33"/>
      <c r="B195" s="34"/>
      <c r="C195" s="35"/>
      <c r="D195" s="198" t="s">
        <v>151</v>
      </c>
      <c r="E195" s="35"/>
      <c r="F195" s="199" t="s">
        <v>248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151</v>
      </c>
      <c r="AU195" s="16" t="s">
        <v>86</v>
      </c>
    </row>
    <row r="196" spans="1:65" s="2" customFormat="1" ht="21.75" customHeight="1">
      <c r="A196" s="33"/>
      <c r="B196" s="34"/>
      <c r="C196" s="185" t="s">
        <v>198</v>
      </c>
      <c r="D196" s="185" t="s">
        <v>145</v>
      </c>
      <c r="E196" s="186" t="s">
        <v>249</v>
      </c>
      <c r="F196" s="187" t="s">
        <v>250</v>
      </c>
      <c r="G196" s="188" t="s">
        <v>160</v>
      </c>
      <c r="H196" s="189">
        <v>1</v>
      </c>
      <c r="I196" s="190"/>
      <c r="J196" s="191">
        <f>ROUND(I196*H196,2)</f>
        <v>0</v>
      </c>
      <c r="K196" s="187" t="s">
        <v>149</v>
      </c>
      <c r="L196" s="38"/>
      <c r="M196" s="192" t="s">
        <v>1</v>
      </c>
      <c r="N196" s="193" t="s">
        <v>41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193</v>
      </c>
      <c r="AT196" s="196" t="s">
        <v>145</v>
      </c>
      <c r="AU196" s="196" t="s">
        <v>86</v>
      </c>
      <c r="AY196" s="16" t="s">
        <v>142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84</v>
      </c>
      <c r="BK196" s="197">
        <f>ROUND(I196*H196,2)</f>
        <v>0</v>
      </c>
      <c r="BL196" s="16" t="s">
        <v>193</v>
      </c>
      <c r="BM196" s="196" t="s">
        <v>251</v>
      </c>
    </row>
    <row r="197" spans="1:65" s="2" customFormat="1" ht="11.25">
      <c r="A197" s="33"/>
      <c r="B197" s="34"/>
      <c r="C197" s="35"/>
      <c r="D197" s="198" t="s">
        <v>151</v>
      </c>
      <c r="E197" s="35"/>
      <c r="F197" s="199" t="s">
        <v>252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151</v>
      </c>
      <c r="AU197" s="16" t="s">
        <v>86</v>
      </c>
    </row>
    <row r="198" spans="1:65" s="2" customFormat="1" ht="16.5" customHeight="1">
      <c r="A198" s="33"/>
      <c r="B198" s="34"/>
      <c r="C198" s="185" t="s">
        <v>253</v>
      </c>
      <c r="D198" s="185" t="s">
        <v>145</v>
      </c>
      <c r="E198" s="186" t="s">
        <v>254</v>
      </c>
      <c r="F198" s="187" t="s">
        <v>255</v>
      </c>
      <c r="G198" s="188" t="s">
        <v>237</v>
      </c>
      <c r="H198" s="189">
        <v>2</v>
      </c>
      <c r="I198" s="190"/>
      <c r="J198" s="191">
        <f>ROUND(I198*H198,2)</f>
        <v>0</v>
      </c>
      <c r="K198" s="187" t="s">
        <v>149</v>
      </c>
      <c r="L198" s="38"/>
      <c r="M198" s="192" t="s">
        <v>1</v>
      </c>
      <c r="N198" s="193" t="s">
        <v>41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193</v>
      </c>
      <c r="AT198" s="196" t="s">
        <v>145</v>
      </c>
      <c r="AU198" s="196" t="s">
        <v>86</v>
      </c>
      <c r="AY198" s="16" t="s">
        <v>142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84</v>
      </c>
      <c r="BK198" s="197">
        <f>ROUND(I198*H198,2)</f>
        <v>0</v>
      </c>
      <c r="BL198" s="16" t="s">
        <v>193</v>
      </c>
      <c r="BM198" s="196" t="s">
        <v>256</v>
      </c>
    </row>
    <row r="199" spans="1:65" s="2" customFormat="1" ht="11.25">
      <c r="A199" s="33"/>
      <c r="B199" s="34"/>
      <c r="C199" s="35"/>
      <c r="D199" s="198" t="s">
        <v>151</v>
      </c>
      <c r="E199" s="35"/>
      <c r="F199" s="199" t="s">
        <v>257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151</v>
      </c>
      <c r="AU199" s="16" t="s">
        <v>86</v>
      </c>
    </row>
    <row r="200" spans="1:65" s="2" customFormat="1" ht="33" customHeight="1">
      <c r="A200" s="33"/>
      <c r="B200" s="34"/>
      <c r="C200" s="185" t="s">
        <v>207</v>
      </c>
      <c r="D200" s="185" t="s">
        <v>145</v>
      </c>
      <c r="E200" s="186" t="s">
        <v>258</v>
      </c>
      <c r="F200" s="187" t="s">
        <v>259</v>
      </c>
      <c r="G200" s="188" t="s">
        <v>260</v>
      </c>
      <c r="H200" s="226"/>
      <c r="I200" s="190"/>
      <c r="J200" s="191">
        <f>ROUND(I200*H200,2)</f>
        <v>0</v>
      </c>
      <c r="K200" s="187" t="s">
        <v>149</v>
      </c>
      <c r="L200" s="38"/>
      <c r="M200" s="192" t="s">
        <v>1</v>
      </c>
      <c r="N200" s="193" t="s">
        <v>41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193</v>
      </c>
      <c r="AT200" s="196" t="s">
        <v>145</v>
      </c>
      <c r="AU200" s="196" t="s">
        <v>86</v>
      </c>
      <c r="AY200" s="16" t="s">
        <v>142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84</v>
      </c>
      <c r="BK200" s="197">
        <f>ROUND(I200*H200,2)</f>
        <v>0</v>
      </c>
      <c r="BL200" s="16" t="s">
        <v>193</v>
      </c>
      <c r="BM200" s="196" t="s">
        <v>261</v>
      </c>
    </row>
    <row r="201" spans="1:65" s="2" customFormat="1" ht="11.25">
      <c r="A201" s="33"/>
      <c r="B201" s="34"/>
      <c r="C201" s="35"/>
      <c r="D201" s="198" t="s">
        <v>151</v>
      </c>
      <c r="E201" s="35"/>
      <c r="F201" s="199" t="s">
        <v>262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151</v>
      </c>
      <c r="AU201" s="16" t="s">
        <v>86</v>
      </c>
    </row>
    <row r="202" spans="1:65" s="12" customFormat="1" ht="22.9" customHeight="1">
      <c r="B202" s="169"/>
      <c r="C202" s="170"/>
      <c r="D202" s="171" t="s">
        <v>75</v>
      </c>
      <c r="E202" s="183" t="s">
        <v>263</v>
      </c>
      <c r="F202" s="183" t="s">
        <v>264</v>
      </c>
      <c r="G202" s="170"/>
      <c r="H202" s="170"/>
      <c r="I202" s="173"/>
      <c r="J202" s="184">
        <f>BK202</f>
        <v>0</v>
      </c>
      <c r="K202" s="170"/>
      <c r="L202" s="175"/>
      <c r="M202" s="176"/>
      <c r="N202" s="177"/>
      <c r="O202" s="177"/>
      <c r="P202" s="178">
        <f>SUM(P203:P210)</f>
        <v>0</v>
      </c>
      <c r="Q202" s="177"/>
      <c r="R202" s="178">
        <f>SUM(R203:R210)</f>
        <v>0.24738378</v>
      </c>
      <c r="S202" s="177"/>
      <c r="T202" s="179">
        <f>SUM(T203:T210)</f>
        <v>0</v>
      </c>
      <c r="AR202" s="180" t="s">
        <v>86</v>
      </c>
      <c r="AT202" s="181" t="s">
        <v>75</v>
      </c>
      <c r="AU202" s="181" t="s">
        <v>84</v>
      </c>
      <c r="AY202" s="180" t="s">
        <v>142</v>
      </c>
      <c r="BK202" s="182">
        <f>SUM(BK203:BK210)</f>
        <v>0</v>
      </c>
    </row>
    <row r="203" spans="1:65" s="2" customFormat="1" ht="24.2" customHeight="1">
      <c r="A203" s="33"/>
      <c r="B203" s="34"/>
      <c r="C203" s="185" t="s">
        <v>7</v>
      </c>
      <c r="D203" s="185" t="s">
        <v>145</v>
      </c>
      <c r="E203" s="186" t="s">
        <v>265</v>
      </c>
      <c r="F203" s="187" t="s">
        <v>266</v>
      </c>
      <c r="G203" s="188" t="s">
        <v>148</v>
      </c>
      <c r="H203" s="189">
        <v>24.689</v>
      </c>
      <c r="I203" s="190"/>
      <c r="J203" s="191">
        <f>ROUND(I203*H203,2)</f>
        <v>0</v>
      </c>
      <c r="K203" s="187" t="s">
        <v>149</v>
      </c>
      <c r="L203" s="38"/>
      <c r="M203" s="192" t="s">
        <v>1</v>
      </c>
      <c r="N203" s="193" t="s">
        <v>41</v>
      </c>
      <c r="O203" s="70"/>
      <c r="P203" s="194">
        <f>O203*H203</f>
        <v>0</v>
      </c>
      <c r="Q203" s="194">
        <v>1.0019999999999999E-2</v>
      </c>
      <c r="R203" s="194">
        <f>Q203*H203</f>
        <v>0.24738378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193</v>
      </c>
      <c r="AT203" s="196" t="s">
        <v>145</v>
      </c>
      <c r="AU203" s="196" t="s">
        <v>86</v>
      </c>
      <c r="AY203" s="16" t="s">
        <v>142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84</v>
      </c>
      <c r="BK203" s="197">
        <f>ROUND(I203*H203,2)</f>
        <v>0</v>
      </c>
      <c r="BL203" s="16" t="s">
        <v>193</v>
      </c>
      <c r="BM203" s="196" t="s">
        <v>267</v>
      </c>
    </row>
    <row r="204" spans="1:65" s="2" customFormat="1" ht="11.25">
      <c r="A204" s="33"/>
      <c r="B204" s="34"/>
      <c r="C204" s="35"/>
      <c r="D204" s="198" t="s">
        <v>151</v>
      </c>
      <c r="E204" s="35"/>
      <c r="F204" s="199" t="s">
        <v>268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151</v>
      </c>
      <c r="AU204" s="16" t="s">
        <v>86</v>
      </c>
    </row>
    <row r="205" spans="1:65" s="2" customFormat="1" ht="33" customHeight="1">
      <c r="A205" s="33"/>
      <c r="B205" s="34"/>
      <c r="C205" s="185" t="s">
        <v>212</v>
      </c>
      <c r="D205" s="185" t="s">
        <v>145</v>
      </c>
      <c r="E205" s="186" t="s">
        <v>269</v>
      </c>
      <c r="F205" s="187" t="s">
        <v>270</v>
      </c>
      <c r="G205" s="188" t="s">
        <v>148</v>
      </c>
      <c r="H205" s="189">
        <v>12.1</v>
      </c>
      <c r="I205" s="190"/>
      <c r="J205" s="191">
        <f>ROUND(I205*H205,2)</f>
        <v>0</v>
      </c>
      <c r="K205" s="187" t="s">
        <v>149</v>
      </c>
      <c r="L205" s="38"/>
      <c r="M205" s="192" t="s">
        <v>1</v>
      </c>
      <c r="N205" s="193" t="s">
        <v>41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193</v>
      </c>
      <c r="AT205" s="196" t="s">
        <v>145</v>
      </c>
      <c r="AU205" s="196" t="s">
        <v>86</v>
      </c>
      <c r="AY205" s="16" t="s">
        <v>142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84</v>
      </c>
      <c r="BK205" s="197">
        <f>ROUND(I205*H205,2)</f>
        <v>0</v>
      </c>
      <c r="BL205" s="16" t="s">
        <v>193</v>
      </c>
      <c r="BM205" s="196" t="s">
        <v>271</v>
      </c>
    </row>
    <row r="206" spans="1:65" s="2" customFormat="1" ht="11.25">
      <c r="A206" s="33"/>
      <c r="B206" s="34"/>
      <c r="C206" s="35"/>
      <c r="D206" s="198" t="s">
        <v>151</v>
      </c>
      <c r="E206" s="35"/>
      <c r="F206" s="199" t="s">
        <v>272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151</v>
      </c>
      <c r="AU206" s="16" t="s">
        <v>86</v>
      </c>
    </row>
    <row r="207" spans="1:65" s="13" customFormat="1" ht="11.25">
      <c r="B207" s="203"/>
      <c r="C207" s="204"/>
      <c r="D207" s="205" t="s">
        <v>153</v>
      </c>
      <c r="E207" s="206" t="s">
        <v>1</v>
      </c>
      <c r="F207" s="207" t="s">
        <v>273</v>
      </c>
      <c r="G207" s="204"/>
      <c r="H207" s="208">
        <v>12.1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153</v>
      </c>
      <c r="AU207" s="214" t="s">
        <v>86</v>
      </c>
      <c r="AV207" s="13" t="s">
        <v>86</v>
      </c>
      <c r="AW207" s="13" t="s">
        <v>33</v>
      </c>
      <c r="AX207" s="13" t="s">
        <v>76</v>
      </c>
      <c r="AY207" s="214" t="s">
        <v>142</v>
      </c>
    </row>
    <row r="208" spans="1:65" s="14" customFormat="1" ht="11.25">
      <c r="B208" s="215"/>
      <c r="C208" s="216"/>
      <c r="D208" s="205" t="s">
        <v>153</v>
      </c>
      <c r="E208" s="217" t="s">
        <v>1</v>
      </c>
      <c r="F208" s="218" t="s">
        <v>155</v>
      </c>
      <c r="G208" s="216"/>
      <c r="H208" s="219">
        <v>12.1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153</v>
      </c>
      <c r="AU208" s="225" t="s">
        <v>86</v>
      </c>
      <c r="AV208" s="14" t="s">
        <v>150</v>
      </c>
      <c r="AW208" s="14" t="s">
        <v>33</v>
      </c>
      <c r="AX208" s="14" t="s">
        <v>84</v>
      </c>
      <c r="AY208" s="225" t="s">
        <v>142</v>
      </c>
    </row>
    <row r="209" spans="1:65" s="2" customFormat="1" ht="33" customHeight="1">
      <c r="A209" s="33"/>
      <c r="B209" s="34"/>
      <c r="C209" s="185" t="s">
        <v>274</v>
      </c>
      <c r="D209" s="185" t="s">
        <v>145</v>
      </c>
      <c r="E209" s="186" t="s">
        <v>275</v>
      </c>
      <c r="F209" s="187" t="s">
        <v>276</v>
      </c>
      <c r="G209" s="188" t="s">
        <v>260</v>
      </c>
      <c r="H209" s="226"/>
      <c r="I209" s="190"/>
      <c r="J209" s="191">
        <f>ROUND(I209*H209,2)</f>
        <v>0</v>
      </c>
      <c r="K209" s="187" t="s">
        <v>149</v>
      </c>
      <c r="L209" s="38"/>
      <c r="M209" s="192" t="s">
        <v>1</v>
      </c>
      <c r="N209" s="193" t="s">
        <v>41</v>
      </c>
      <c r="O209" s="7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193</v>
      </c>
      <c r="AT209" s="196" t="s">
        <v>145</v>
      </c>
      <c r="AU209" s="196" t="s">
        <v>86</v>
      </c>
      <c r="AY209" s="16" t="s">
        <v>142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84</v>
      </c>
      <c r="BK209" s="197">
        <f>ROUND(I209*H209,2)</f>
        <v>0</v>
      </c>
      <c r="BL209" s="16" t="s">
        <v>193</v>
      </c>
      <c r="BM209" s="196" t="s">
        <v>277</v>
      </c>
    </row>
    <row r="210" spans="1:65" s="2" customFormat="1" ht="11.25">
      <c r="A210" s="33"/>
      <c r="B210" s="34"/>
      <c r="C210" s="35"/>
      <c r="D210" s="198" t="s">
        <v>151</v>
      </c>
      <c r="E210" s="35"/>
      <c r="F210" s="199" t="s">
        <v>278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151</v>
      </c>
      <c r="AU210" s="16" t="s">
        <v>86</v>
      </c>
    </row>
    <row r="211" spans="1:65" s="12" customFormat="1" ht="22.9" customHeight="1">
      <c r="B211" s="169"/>
      <c r="C211" s="170"/>
      <c r="D211" s="171" t="s">
        <v>75</v>
      </c>
      <c r="E211" s="183" t="s">
        <v>279</v>
      </c>
      <c r="F211" s="183" t="s">
        <v>280</v>
      </c>
      <c r="G211" s="170"/>
      <c r="H211" s="170"/>
      <c r="I211" s="173"/>
      <c r="J211" s="184">
        <f>BK211</f>
        <v>0</v>
      </c>
      <c r="K211" s="170"/>
      <c r="L211" s="175"/>
      <c r="M211" s="176"/>
      <c r="N211" s="177"/>
      <c r="O211" s="177"/>
      <c r="P211" s="178">
        <f>SUM(P212:P223)</f>
        <v>0</v>
      </c>
      <c r="Q211" s="177"/>
      <c r="R211" s="178">
        <f>SUM(R212:R223)</f>
        <v>0.47657524999999995</v>
      </c>
      <c r="S211" s="177"/>
      <c r="T211" s="179">
        <f>SUM(T212:T223)</f>
        <v>0</v>
      </c>
      <c r="AR211" s="180" t="s">
        <v>86</v>
      </c>
      <c r="AT211" s="181" t="s">
        <v>75</v>
      </c>
      <c r="AU211" s="181" t="s">
        <v>84</v>
      </c>
      <c r="AY211" s="180" t="s">
        <v>142</v>
      </c>
      <c r="BK211" s="182">
        <f>SUM(BK212:BK223)</f>
        <v>0</v>
      </c>
    </row>
    <row r="212" spans="1:65" s="2" customFormat="1" ht="33" customHeight="1">
      <c r="A212" s="33"/>
      <c r="B212" s="34"/>
      <c r="C212" s="185" t="s">
        <v>216</v>
      </c>
      <c r="D212" s="185" t="s">
        <v>145</v>
      </c>
      <c r="E212" s="186" t="s">
        <v>281</v>
      </c>
      <c r="F212" s="187" t="s">
        <v>282</v>
      </c>
      <c r="G212" s="188" t="s">
        <v>148</v>
      </c>
      <c r="H212" s="189">
        <v>24.689</v>
      </c>
      <c r="I212" s="190"/>
      <c r="J212" s="191">
        <f>ROUND(I212*H212,2)</f>
        <v>0</v>
      </c>
      <c r="K212" s="187" t="s">
        <v>149</v>
      </c>
      <c r="L212" s="38"/>
      <c r="M212" s="192" t="s">
        <v>1</v>
      </c>
      <c r="N212" s="193" t="s">
        <v>41</v>
      </c>
      <c r="O212" s="70"/>
      <c r="P212" s="194">
        <f>O212*H212</f>
        <v>0</v>
      </c>
      <c r="Q212" s="194">
        <v>1.7149999999999999E-2</v>
      </c>
      <c r="R212" s="194">
        <f>Q212*H212</f>
        <v>0.42341634999999994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193</v>
      </c>
      <c r="AT212" s="196" t="s">
        <v>145</v>
      </c>
      <c r="AU212" s="196" t="s">
        <v>86</v>
      </c>
      <c r="AY212" s="16" t="s">
        <v>142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84</v>
      </c>
      <c r="BK212" s="197">
        <f>ROUND(I212*H212,2)</f>
        <v>0</v>
      </c>
      <c r="BL212" s="16" t="s">
        <v>193</v>
      </c>
      <c r="BM212" s="196" t="s">
        <v>283</v>
      </c>
    </row>
    <row r="213" spans="1:65" s="2" customFormat="1" ht="11.25">
      <c r="A213" s="33"/>
      <c r="B213" s="34"/>
      <c r="C213" s="35"/>
      <c r="D213" s="198" t="s">
        <v>151</v>
      </c>
      <c r="E213" s="35"/>
      <c r="F213" s="199" t="s">
        <v>284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151</v>
      </c>
      <c r="AU213" s="16" t="s">
        <v>86</v>
      </c>
    </row>
    <row r="214" spans="1:65" s="13" customFormat="1" ht="11.25">
      <c r="B214" s="203"/>
      <c r="C214" s="204"/>
      <c r="D214" s="205" t="s">
        <v>153</v>
      </c>
      <c r="E214" s="206" t="s">
        <v>1</v>
      </c>
      <c r="F214" s="207" t="s">
        <v>285</v>
      </c>
      <c r="G214" s="204"/>
      <c r="H214" s="208">
        <v>24.689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153</v>
      </c>
      <c r="AU214" s="214" t="s">
        <v>86</v>
      </c>
      <c r="AV214" s="13" t="s">
        <v>86</v>
      </c>
      <c r="AW214" s="13" t="s">
        <v>33</v>
      </c>
      <c r="AX214" s="13" t="s">
        <v>76</v>
      </c>
      <c r="AY214" s="214" t="s">
        <v>142</v>
      </c>
    </row>
    <row r="215" spans="1:65" s="14" customFormat="1" ht="11.25">
      <c r="B215" s="215"/>
      <c r="C215" s="216"/>
      <c r="D215" s="205" t="s">
        <v>153</v>
      </c>
      <c r="E215" s="217" t="s">
        <v>1</v>
      </c>
      <c r="F215" s="218" t="s">
        <v>155</v>
      </c>
      <c r="G215" s="216"/>
      <c r="H215" s="219">
        <v>24.689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153</v>
      </c>
      <c r="AU215" s="225" t="s">
        <v>86</v>
      </c>
      <c r="AV215" s="14" t="s">
        <v>150</v>
      </c>
      <c r="AW215" s="14" t="s">
        <v>33</v>
      </c>
      <c r="AX215" s="14" t="s">
        <v>84</v>
      </c>
      <c r="AY215" s="225" t="s">
        <v>142</v>
      </c>
    </row>
    <row r="216" spans="1:65" s="2" customFormat="1" ht="16.5" customHeight="1">
      <c r="A216" s="33"/>
      <c r="B216" s="34"/>
      <c r="C216" s="185" t="s">
        <v>286</v>
      </c>
      <c r="D216" s="185" t="s">
        <v>145</v>
      </c>
      <c r="E216" s="186" t="s">
        <v>287</v>
      </c>
      <c r="F216" s="187" t="s">
        <v>288</v>
      </c>
      <c r="G216" s="188" t="s">
        <v>148</v>
      </c>
      <c r="H216" s="189">
        <v>24.689</v>
      </c>
      <c r="I216" s="190"/>
      <c r="J216" s="191">
        <f>ROUND(I216*H216,2)</f>
        <v>0</v>
      </c>
      <c r="K216" s="187" t="s">
        <v>149</v>
      </c>
      <c r="L216" s="38"/>
      <c r="M216" s="192" t="s">
        <v>1</v>
      </c>
      <c r="N216" s="193" t="s">
        <v>41</v>
      </c>
      <c r="O216" s="70"/>
      <c r="P216" s="194">
        <f>O216*H216</f>
        <v>0</v>
      </c>
      <c r="Q216" s="194">
        <v>1E-4</v>
      </c>
      <c r="R216" s="194">
        <f>Q216*H216</f>
        <v>2.4689E-3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193</v>
      </c>
      <c r="AT216" s="196" t="s">
        <v>145</v>
      </c>
      <c r="AU216" s="196" t="s">
        <v>86</v>
      </c>
      <c r="AY216" s="16" t="s">
        <v>142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84</v>
      </c>
      <c r="BK216" s="197">
        <f>ROUND(I216*H216,2)</f>
        <v>0</v>
      </c>
      <c r="BL216" s="16" t="s">
        <v>193</v>
      </c>
      <c r="BM216" s="196" t="s">
        <v>289</v>
      </c>
    </row>
    <row r="217" spans="1:65" s="2" customFormat="1" ht="11.25">
      <c r="A217" s="33"/>
      <c r="B217" s="34"/>
      <c r="C217" s="35"/>
      <c r="D217" s="198" t="s">
        <v>151</v>
      </c>
      <c r="E217" s="35"/>
      <c r="F217" s="199" t="s">
        <v>290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151</v>
      </c>
      <c r="AU217" s="16" t="s">
        <v>86</v>
      </c>
    </row>
    <row r="218" spans="1:65" s="2" customFormat="1" ht="21.75" customHeight="1">
      <c r="A218" s="33"/>
      <c r="B218" s="34"/>
      <c r="C218" s="185" t="s">
        <v>222</v>
      </c>
      <c r="D218" s="185" t="s">
        <v>145</v>
      </c>
      <c r="E218" s="186" t="s">
        <v>291</v>
      </c>
      <c r="F218" s="187" t="s">
        <v>292</v>
      </c>
      <c r="G218" s="188" t="s">
        <v>293</v>
      </c>
      <c r="H218" s="189">
        <v>6.85</v>
      </c>
      <c r="I218" s="190"/>
      <c r="J218" s="191">
        <f>ROUND(I218*H218,2)</f>
        <v>0</v>
      </c>
      <c r="K218" s="187" t="s">
        <v>149</v>
      </c>
      <c r="L218" s="38"/>
      <c r="M218" s="192" t="s">
        <v>1</v>
      </c>
      <c r="N218" s="193" t="s">
        <v>41</v>
      </c>
      <c r="O218" s="70"/>
      <c r="P218" s="194">
        <f>O218*H218</f>
        <v>0</v>
      </c>
      <c r="Q218" s="194">
        <v>7.4000000000000003E-3</v>
      </c>
      <c r="R218" s="194">
        <f>Q218*H218</f>
        <v>5.0689999999999999E-2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193</v>
      </c>
      <c r="AT218" s="196" t="s">
        <v>145</v>
      </c>
      <c r="AU218" s="196" t="s">
        <v>86</v>
      </c>
      <c r="AY218" s="16" t="s">
        <v>142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84</v>
      </c>
      <c r="BK218" s="197">
        <f>ROUND(I218*H218,2)</f>
        <v>0</v>
      </c>
      <c r="BL218" s="16" t="s">
        <v>193</v>
      </c>
      <c r="BM218" s="196" t="s">
        <v>294</v>
      </c>
    </row>
    <row r="219" spans="1:65" s="2" customFormat="1" ht="11.25">
      <c r="A219" s="33"/>
      <c r="B219" s="34"/>
      <c r="C219" s="35"/>
      <c r="D219" s="198" t="s">
        <v>151</v>
      </c>
      <c r="E219" s="35"/>
      <c r="F219" s="199" t="s">
        <v>295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151</v>
      </c>
      <c r="AU219" s="16" t="s">
        <v>86</v>
      </c>
    </row>
    <row r="220" spans="1:65" s="13" customFormat="1" ht="11.25">
      <c r="B220" s="203"/>
      <c r="C220" s="204"/>
      <c r="D220" s="205" t="s">
        <v>153</v>
      </c>
      <c r="E220" s="206" t="s">
        <v>1</v>
      </c>
      <c r="F220" s="207" t="s">
        <v>296</v>
      </c>
      <c r="G220" s="204"/>
      <c r="H220" s="208">
        <v>6.85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153</v>
      </c>
      <c r="AU220" s="214" t="s">
        <v>86</v>
      </c>
      <c r="AV220" s="13" t="s">
        <v>86</v>
      </c>
      <c r="AW220" s="13" t="s">
        <v>33</v>
      </c>
      <c r="AX220" s="13" t="s">
        <v>76</v>
      </c>
      <c r="AY220" s="214" t="s">
        <v>142</v>
      </c>
    </row>
    <row r="221" spans="1:65" s="14" customFormat="1" ht="11.25">
      <c r="B221" s="215"/>
      <c r="C221" s="216"/>
      <c r="D221" s="205" t="s">
        <v>153</v>
      </c>
      <c r="E221" s="217" t="s">
        <v>1</v>
      </c>
      <c r="F221" s="218" t="s">
        <v>155</v>
      </c>
      <c r="G221" s="216"/>
      <c r="H221" s="219">
        <v>6.85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153</v>
      </c>
      <c r="AU221" s="225" t="s">
        <v>86</v>
      </c>
      <c r="AV221" s="14" t="s">
        <v>150</v>
      </c>
      <c r="AW221" s="14" t="s">
        <v>33</v>
      </c>
      <c r="AX221" s="14" t="s">
        <v>84</v>
      </c>
      <c r="AY221" s="225" t="s">
        <v>142</v>
      </c>
    </row>
    <row r="222" spans="1:65" s="2" customFormat="1" ht="37.9" customHeight="1">
      <c r="A222" s="33"/>
      <c r="B222" s="34"/>
      <c r="C222" s="185" t="s">
        <v>297</v>
      </c>
      <c r="D222" s="185" t="s">
        <v>145</v>
      </c>
      <c r="E222" s="186" t="s">
        <v>298</v>
      </c>
      <c r="F222" s="187" t="s">
        <v>299</v>
      </c>
      <c r="G222" s="188" t="s">
        <v>260</v>
      </c>
      <c r="H222" s="226"/>
      <c r="I222" s="190"/>
      <c r="J222" s="191">
        <f>ROUND(I222*H222,2)</f>
        <v>0</v>
      </c>
      <c r="K222" s="187" t="s">
        <v>149</v>
      </c>
      <c r="L222" s="38"/>
      <c r="M222" s="192" t="s">
        <v>1</v>
      </c>
      <c r="N222" s="193" t="s">
        <v>41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193</v>
      </c>
      <c r="AT222" s="196" t="s">
        <v>145</v>
      </c>
      <c r="AU222" s="196" t="s">
        <v>86</v>
      </c>
      <c r="AY222" s="16" t="s">
        <v>142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84</v>
      </c>
      <c r="BK222" s="197">
        <f>ROUND(I222*H222,2)</f>
        <v>0</v>
      </c>
      <c r="BL222" s="16" t="s">
        <v>193</v>
      </c>
      <c r="BM222" s="196" t="s">
        <v>300</v>
      </c>
    </row>
    <row r="223" spans="1:65" s="2" customFormat="1" ht="11.25">
      <c r="A223" s="33"/>
      <c r="B223" s="34"/>
      <c r="C223" s="35"/>
      <c r="D223" s="198" t="s">
        <v>151</v>
      </c>
      <c r="E223" s="35"/>
      <c r="F223" s="199" t="s">
        <v>301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151</v>
      </c>
      <c r="AU223" s="16" t="s">
        <v>86</v>
      </c>
    </row>
    <row r="224" spans="1:65" s="12" customFormat="1" ht="22.9" customHeight="1">
      <c r="B224" s="169"/>
      <c r="C224" s="170"/>
      <c r="D224" s="171" t="s">
        <v>75</v>
      </c>
      <c r="E224" s="183" t="s">
        <v>302</v>
      </c>
      <c r="F224" s="183" t="s">
        <v>303</v>
      </c>
      <c r="G224" s="170"/>
      <c r="H224" s="170"/>
      <c r="I224" s="173"/>
      <c r="J224" s="184">
        <f>BK224</f>
        <v>0</v>
      </c>
      <c r="K224" s="170"/>
      <c r="L224" s="175"/>
      <c r="M224" s="176"/>
      <c r="N224" s="177"/>
      <c r="O224" s="177"/>
      <c r="P224" s="178">
        <f>SUM(P225:P242)</f>
        <v>0</v>
      </c>
      <c r="Q224" s="177"/>
      <c r="R224" s="178">
        <f>SUM(R225:R242)</f>
        <v>0</v>
      </c>
      <c r="S224" s="177"/>
      <c r="T224" s="179">
        <f>SUM(T225:T242)</f>
        <v>0</v>
      </c>
      <c r="AR224" s="180" t="s">
        <v>86</v>
      </c>
      <c r="AT224" s="181" t="s">
        <v>75</v>
      </c>
      <c r="AU224" s="181" t="s">
        <v>84</v>
      </c>
      <c r="AY224" s="180" t="s">
        <v>142</v>
      </c>
      <c r="BK224" s="182">
        <f>SUM(BK225:BK242)</f>
        <v>0</v>
      </c>
    </row>
    <row r="225" spans="1:65" s="2" customFormat="1" ht="16.5" customHeight="1">
      <c r="A225" s="33"/>
      <c r="B225" s="34"/>
      <c r="C225" s="185" t="s">
        <v>228</v>
      </c>
      <c r="D225" s="185" t="s">
        <v>145</v>
      </c>
      <c r="E225" s="186" t="s">
        <v>304</v>
      </c>
      <c r="F225" s="187" t="s">
        <v>305</v>
      </c>
      <c r="G225" s="188" t="s">
        <v>160</v>
      </c>
      <c r="H225" s="189">
        <v>3</v>
      </c>
      <c r="I225" s="190"/>
      <c r="J225" s="191">
        <f>ROUND(I225*H225,2)</f>
        <v>0</v>
      </c>
      <c r="K225" s="187" t="s">
        <v>149</v>
      </c>
      <c r="L225" s="38"/>
      <c r="M225" s="192" t="s">
        <v>1</v>
      </c>
      <c r="N225" s="193" t="s">
        <v>41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193</v>
      </c>
      <c r="AT225" s="196" t="s">
        <v>145</v>
      </c>
      <c r="AU225" s="196" t="s">
        <v>86</v>
      </c>
      <c r="AY225" s="16" t="s">
        <v>142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84</v>
      </c>
      <c r="BK225" s="197">
        <f>ROUND(I225*H225,2)</f>
        <v>0</v>
      </c>
      <c r="BL225" s="16" t="s">
        <v>193</v>
      </c>
      <c r="BM225" s="196" t="s">
        <v>306</v>
      </c>
    </row>
    <row r="226" spans="1:65" s="2" customFormat="1" ht="11.25">
      <c r="A226" s="33"/>
      <c r="B226" s="34"/>
      <c r="C226" s="35"/>
      <c r="D226" s="198" t="s">
        <v>151</v>
      </c>
      <c r="E226" s="35"/>
      <c r="F226" s="199" t="s">
        <v>307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151</v>
      </c>
      <c r="AU226" s="16" t="s">
        <v>86</v>
      </c>
    </row>
    <row r="227" spans="1:65" s="2" customFormat="1" ht="24.2" customHeight="1">
      <c r="A227" s="33"/>
      <c r="B227" s="34"/>
      <c r="C227" s="185" t="s">
        <v>308</v>
      </c>
      <c r="D227" s="185" t="s">
        <v>145</v>
      </c>
      <c r="E227" s="186" t="s">
        <v>309</v>
      </c>
      <c r="F227" s="187" t="s">
        <v>310</v>
      </c>
      <c r="G227" s="188" t="s">
        <v>160</v>
      </c>
      <c r="H227" s="189">
        <v>1</v>
      </c>
      <c r="I227" s="190"/>
      <c r="J227" s="191">
        <f>ROUND(I227*H227,2)</f>
        <v>0</v>
      </c>
      <c r="K227" s="187" t="s">
        <v>149</v>
      </c>
      <c r="L227" s="38"/>
      <c r="M227" s="192" t="s">
        <v>1</v>
      </c>
      <c r="N227" s="193" t="s">
        <v>41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193</v>
      </c>
      <c r="AT227" s="196" t="s">
        <v>145</v>
      </c>
      <c r="AU227" s="196" t="s">
        <v>86</v>
      </c>
      <c r="AY227" s="16" t="s">
        <v>142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84</v>
      </c>
      <c r="BK227" s="197">
        <f>ROUND(I227*H227,2)</f>
        <v>0</v>
      </c>
      <c r="BL227" s="16" t="s">
        <v>193</v>
      </c>
      <c r="BM227" s="196" t="s">
        <v>311</v>
      </c>
    </row>
    <row r="228" spans="1:65" s="2" customFormat="1" ht="11.25">
      <c r="A228" s="33"/>
      <c r="B228" s="34"/>
      <c r="C228" s="35"/>
      <c r="D228" s="198" t="s">
        <v>151</v>
      </c>
      <c r="E228" s="35"/>
      <c r="F228" s="199" t="s">
        <v>312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151</v>
      </c>
      <c r="AU228" s="16" t="s">
        <v>86</v>
      </c>
    </row>
    <row r="229" spans="1:65" s="2" customFormat="1" ht="24.2" customHeight="1">
      <c r="A229" s="33"/>
      <c r="B229" s="34"/>
      <c r="C229" s="227" t="s">
        <v>313</v>
      </c>
      <c r="D229" s="227" t="s">
        <v>314</v>
      </c>
      <c r="E229" s="228" t="s">
        <v>315</v>
      </c>
      <c r="F229" s="229" t="s">
        <v>316</v>
      </c>
      <c r="G229" s="230" t="s">
        <v>160</v>
      </c>
      <c r="H229" s="231">
        <v>1</v>
      </c>
      <c r="I229" s="232"/>
      <c r="J229" s="233">
        <f>ROUND(I229*H229,2)</f>
        <v>0</v>
      </c>
      <c r="K229" s="229" t="s">
        <v>1</v>
      </c>
      <c r="L229" s="234"/>
      <c r="M229" s="235" t="s">
        <v>1</v>
      </c>
      <c r="N229" s="236" t="s">
        <v>41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317</v>
      </c>
      <c r="AT229" s="196" t="s">
        <v>314</v>
      </c>
      <c r="AU229" s="196" t="s">
        <v>86</v>
      </c>
      <c r="AY229" s="16" t="s">
        <v>142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84</v>
      </c>
      <c r="BK229" s="197">
        <f>ROUND(I229*H229,2)</f>
        <v>0</v>
      </c>
      <c r="BL229" s="16" t="s">
        <v>193</v>
      </c>
      <c r="BM229" s="196" t="s">
        <v>318</v>
      </c>
    </row>
    <row r="230" spans="1:65" s="2" customFormat="1" ht="16.5" customHeight="1">
      <c r="A230" s="33"/>
      <c r="B230" s="34"/>
      <c r="C230" s="185" t="s">
        <v>319</v>
      </c>
      <c r="D230" s="185" t="s">
        <v>145</v>
      </c>
      <c r="E230" s="186" t="s">
        <v>320</v>
      </c>
      <c r="F230" s="187" t="s">
        <v>321</v>
      </c>
      <c r="G230" s="188" t="s">
        <v>160</v>
      </c>
      <c r="H230" s="189">
        <v>1</v>
      </c>
      <c r="I230" s="190"/>
      <c r="J230" s="191">
        <f>ROUND(I230*H230,2)</f>
        <v>0</v>
      </c>
      <c r="K230" s="187" t="s">
        <v>149</v>
      </c>
      <c r="L230" s="38"/>
      <c r="M230" s="192" t="s">
        <v>1</v>
      </c>
      <c r="N230" s="193" t="s">
        <v>41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193</v>
      </c>
      <c r="AT230" s="196" t="s">
        <v>145</v>
      </c>
      <c r="AU230" s="196" t="s">
        <v>86</v>
      </c>
      <c r="AY230" s="16" t="s">
        <v>142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193</v>
      </c>
      <c r="BM230" s="196" t="s">
        <v>322</v>
      </c>
    </row>
    <row r="231" spans="1:65" s="2" customFormat="1" ht="11.25">
      <c r="A231" s="33"/>
      <c r="B231" s="34"/>
      <c r="C231" s="35"/>
      <c r="D231" s="198" t="s">
        <v>151</v>
      </c>
      <c r="E231" s="35"/>
      <c r="F231" s="199" t="s">
        <v>323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151</v>
      </c>
      <c r="AU231" s="16" t="s">
        <v>86</v>
      </c>
    </row>
    <row r="232" spans="1:65" s="2" customFormat="1" ht="21.75" customHeight="1">
      <c r="A232" s="33"/>
      <c r="B232" s="34"/>
      <c r="C232" s="227" t="s">
        <v>317</v>
      </c>
      <c r="D232" s="227" t="s">
        <v>314</v>
      </c>
      <c r="E232" s="228" t="s">
        <v>324</v>
      </c>
      <c r="F232" s="229" t="s">
        <v>325</v>
      </c>
      <c r="G232" s="230" t="s">
        <v>160</v>
      </c>
      <c r="H232" s="231">
        <v>1</v>
      </c>
      <c r="I232" s="232"/>
      <c r="J232" s="233">
        <f>ROUND(I232*H232,2)</f>
        <v>0</v>
      </c>
      <c r="K232" s="229" t="s">
        <v>149</v>
      </c>
      <c r="L232" s="234"/>
      <c r="M232" s="235" t="s">
        <v>1</v>
      </c>
      <c r="N232" s="236" t="s">
        <v>41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317</v>
      </c>
      <c r="AT232" s="196" t="s">
        <v>314</v>
      </c>
      <c r="AU232" s="196" t="s">
        <v>86</v>
      </c>
      <c r="AY232" s="16" t="s">
        <v>142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84</v>
      </c>
      <c r="BK232" s="197">
        <f>ROUND(I232*H232,2)</f>
        <v>0</v>
      </c>
      <c r="BL232" s="16" t="s">
        <v>193</v>
      </c>
      <c r="BM232" s="196" t="s">
        <v>326</v>
      </c>
    </row>
    <row r="233" spans="1:65" s="2" customFormat="1" ht="21.75" customHeight="1">
      <c r="A233" s="33"/>
      <c r="B233" s="34"/>
      <c r="C233" s="185" t="s">
        <v>327</v>
      </c>
      <c r="D233" s="185" t="s">
        <v>145</v>
      </c>
      <c r="E233" s="186" t="s">
        <v>328</v>
      </c>
      <c r="F233" s="187" t="s">
        <v>329</v>
      </c>
      <c r="G233" s="188" t="s">
        <v>160</v>
      </c>
      <c r="H233" s="189">
        <v>1</v>
      </c>
      <c r="I233" s="190"/>
      <c r="J233" s="191">
        <f>ROUND(I233*H233,2)</f>
        <v>0</v>
      </c>
      <c r="K233" s="187" t="s">
        <v>149</v>
      </c>
      <c r="L233" s="38"/>
      <c r="M233" s="192" t="s">
        <v>1</v>
      </c>
      <c r="N233" s="193" t="s">
        <v>41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193</v>
      </c>
      <c r="AT233" s="196" t="s">
        <v>145</v>
      </c>
      <c r="AU233" s="196" t="s">
        <v>86</v>
      </c>
      <c r="AY233" s="16" t="s">
        <v>142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84</v>
      </c>
      <c r="BK233" s="197">
        <f>ROUND(I233*H233,2)</f>
        <v>0</v>
      </c>
      <c r="BL233" s="16" t="s">
        <v>193</v>
      </c>
      <c r="BM233" s="196" t="s">
        <v>330</v>
      </c>
    </row>
    <row r="234" spans="1:65" s="2" customFormat="1" ht="11.25">
      <c r="A234" s="33"/>
      <c r="B234" s="34"/>
      <c r="C234" s="35"/>
      <c r="D234" s="198" t="s">
        <v>151</v>
      </c>
      <c r="E234" s="35"/>
      <c r="F234" s="199" t="s">
        <v>331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151</v>
      </c>
      <c r="AU234" s="16" t="s">
        <v>86</v>
      </c>
    </row>
    <row r="235" spans="1:65" s="2" customFormat="1" ht="16.5" customHeight="1">
      <c r="A235" s="33"/>
      <c r="B235" s="34"/>
      <c r="C235" s="227" t="s">
        <v>332</v>
      </c>
      <c r="D235" s="227" t="s">
        <v>314</v>
      </c>
      <c r="E235" s="228" t="s">
        <v>333</v>
      </c>
      <c r="F235" s="229" t="s">
        <v>334</v>
      </c>
      <c r="G235" s="230" t="s">
        <v>160</v>
      </c>
      <c r="H235" s="231">
        <v>1</v>
      </c>
      <c r="I235" s="232"/>
      <c r="J235" s="233">
        <f>ROUND(I235*H235,2)</f>
        <v>0</v>
      </c>
      <c r="K235" s="229" t="s">
        <v>149</v>
      </c>
      <c r="L235" s="234"/>
      <c r="M235" s="235" t="s">
        <v>1</v>
      </c>
      <c r="N235" s="236" t="s">
        <v>41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317</v>
      </c>
      <c r="AT235" s="196" t="s">
        <v>314</v>
      </c>
      <c r="AU235" s="196" t="s">
        <v>86</v>
      </c>
      <c r="AY235" s="16" t="s">
        <v>142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193</v>
      </c>
      <c r="BM235" s="196" t="s">
        <v>335</v>
      </c>
    </row>
    <row r="236" spans="1:65" s="2" customFormat="1" ht="24.2" customHeight="1">
      <c r="A236" s="33"/>
      <c r="B236" s="34"/>
      <c r="C236" s="185" t="s">
        <v>336</v>
      </c>
      <c r="D236" s="185" t="s">
        <v>145</v>
      </c>
      <c r="E236" s="186" t="s">
        <v>337</v>
      </c>
      <c r="F236" s="187" t="s">
        <v>338</v>
      </c>
      <c r="G236" s="188" t="s">
        <v>160</v>
      </c>
      <c r="H236" s="189">
        <v>3</v>
      </c>
      <c r="I236" s="190"/>
      <c r="J236" s="191">
        <f>ROUND(I236*H236,2)</f>
        <v>0</v>
      </c>
      <c r="K236" s="187" t="s">
        <v>149</v>
      </c>
      <c r="L236" s="38"/>
      <c r="M236" s="192" t="s">
        <v>1</v>
      </c>
      <c r="N236" s="193" t="s">
        <v>41</v>
      </c>
      <c r="O236" s="70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193</v>
      </c>
      <c r="AT236" s="196" t="s">
        <v>145</v>
      </c>
      <c r="AU236" s="196" t="s">
        <v>86</v>
      </c>
      <c r="AY236" s="16" t="s">
        <v>142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84</v>
      </c>
      <c r="BK236" s="197">
        <f>ROUND(I236*H236,2)</f>
        <v>0</v>
      </c>
      <c r="BL236" s="16" t="s">
        <v>193</v>
      </c>
      <c r="BM236" s="196" t="s">
        <v>339</v>
      </c>
    </row>
    <row r="237" spans="1:65" s="2" customFormat="1" ht="11.25">
      <c r="A237" s="33"/>
      <c r="B237" s="34"/>
      <c r="C237" s="35"/>
      <c r="D237" s="198" t="s">
        <v>151</v>
      </c>
      <c r="E237" s="35"/>
      <c r="F237" s="199" t="s">
        <v>340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151</v>
      </c>
      <c r="AU237" s="16" t="s">
        <v>86</v>
      </c>
    </row>
    <row r="238" spans="1:65" s="2" customFormat="1" ht="24.2" customHeight="1">
      <c r="A238" s="33"/>
      <c r="B238" s="34"/>
      <c r="C238" s="185" t="s">
        <v>341</v>
      </c>
      <c r="D238" s="185" t="s">
        <v>145</v>
      </c>
      <c r="E238" s="186" t="s">
        <v>342</v>
      </c>
      <c r="F238" s="187" t="s">
        <v>343</v>
      </c>
      <c r="G238" s="188" t="s">
        <v>160</v>
      </c>
      <c r="H238" s="189">
        <v>4</v>
      </c>
      <c r="I238" s="190"/>
      <c r="J238" s="191">
        <f>ROUND(I238*H238,2)</f>
        <v>0</v>
      </c>
      <c r="K238" s="187" t="s">
        <v>1</v>
      </c>
      <c r="L238" s="38"/>
      <c r="M238" s="192" t="s">
        <v>1</v>
      </c>
      <c r="N238" s="193" t="s">
        <v>41</v>
      </c>
      <c r="O238" s="7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193</v>
      </c>
      <c r="AT238" s="196" t="s">
        <v>145</v>
      </c>
      <c r="AU238" s="196" t="s">
        <v>86</v>
      </c>
      <c r="AY238" s="16" t="s">
        <v>142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84</v>
      </c>
      <c r="BK238" s="197">
        <f>ROUND(I238*H238,2)</f>
        <v>0</v>
      </c>
      <c r="BL238" s="16" t="s">
        <v>193</v>
      </c>
      <c r="BM238" s="196" t="s">
        <v>344</v>
      </c>
    </row>
    <row r="239" spans="1:65" s="2" customFormat="1" ht="16.5" customHeight="1">
      <c r="A239" s="33"/>
      <c r="B239" s="34"/>
      <c r="C239" s="227" t="s">
        <v>345</v>
      </c>
      <c r="D239" s="227" t="s">
        <v>314</v>
      </c>
      <c r="E239" s="228" t="s">
        <v>346</v>
      </c>
      <c r="F239" s="229" t="s">
        <v>347</v>
      </c>
      <c r="G239" s="230" t="s">
        <v>293</v>
      </c>
      <c r="H239" s="231">
        <v>8</v>
      </c>
      <c r="I239" s="232"/>
      <c r="J239" s="233">
        <f>ROUND(I239*H239,2)</f>
        <v>0</v>
      </c>
      <c r="K239" s="229" t="s">
        <v>1</v>
      </c>
      <c r="L239" s="234"/>
      <c r="M239" s="235" t="s">
        <v>1</v>
      </c>
      <c r="N239" s="236" t="s">
        <v>41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317</v>
      </c>
      <c r="AT239" s="196" t="s">
        <v>314</v>
      </c>
      <c r="AU239" s="196" t="s">
        <v>86</v>
      </c>
      <c r="AY239" s="16" t="s">
        <v>142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84</v>
      </c>
      <c r="BK239" s="197">
        <f>ROUND(I239*H239,2)</f>
        <v>0</v>
      </c>
      <c r="BL239" s="16" t="s">
        <v>193</v>
      </c>
      <c r="BM239" s="196" t="s">
        <v>348</v>
      </c>
    </row>
    <row r="240" spans="1:65" s="2" customFormat="1" ht="16.5" customHeight="1">
      <c r="A240" s="33"/>
      <c r="B240" s="34"/>
      <c r="C240" s="227" t="s">
        <v>349</v>
      </c>
      <c r="D240" s="227" t="s">
        <v>314</v>
      </c>
      <c r="E240" s="228" t="s">
        <v>350</v>
      </c>
      <c r="F240" s="229" t="s">
        <v>351</v>
      </c>
      <c r="G240" s="230" t="s">
        <v>160</v>
      </c>
      <c r="H240" s="231">
        <v>8</v>
      </c>
      <c r="I240" s="232"/>
      <c r="J240" s="233">
        <f>ROUND(I240*H240,2)</f>
        <v>0</v>
      </c>
      <c r="K240" s="229" t="s">
        <v>1</v>
      </c>
      <c r="L240" s="234"/>
      <c r="M240" s="235" t="s">
        <v>1</v>
      </c>
      <c r="N240" s="236" t="s">
        <v>41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317</v>
      </c>
      <c r="AT240" s="196" t="s">
        <v>314</v>
      </c>
      <c r="AU240" s="196" t="s">
        <v>86</v>
      </c>
      <c r="AY240" s="16" t="s">
        <v>142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193</v>
      </c>
      <c r="BM240" s="196" t="s">
        <v>352</v>
      </c>
    </row>
    <row r="241" spans="1:65" s="2" customFormat="1" ht="33" customHeight="1">
      <c r="A241" s="33"/>
      <c r="B241" s="34"/>
      <c r="C241" s="185" t="s">
        <v>353</v>
      </c>
      <c r="D241" s="185" t="s">
        <v>145</v>
      </c>
      <c r="E241" s="186" t="s">
        <v>354</v>
      </c>
      <c r="F241" s="187" t="s">
        <v>355</v>
      </c>
      <c r="G241" s="188" t="s">
        <v>260</v>
      </c>
      <c r="H241" s="226"/>
      <c r="I241" s="190"/>
      <c r="J241" s="191">
        <f>ROUND(I241*H241,2)</f>
        <v>0</v>
      </c>
      <c r="K241" s="187" t="s">
        <v>149</v>
      </c>
      <c r="L241" s="38"/>
      <c r="M241" s="192" t="s">
        <v>1</v>
      </c>
      <c r="N241" s="193" t="s">
        <v>41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193</v>
      </c>
      <c r="AT241" s="196" t="s">
        <v>145</v>
      </c>
      <c r="AU241" s="196" t="s">
        <v>86</v>
      </c>
      <c r="AY241" s="16" t="s">
        <v>142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84</v>
      </c>
      <c r="BK241" s="197">
        <f>ROUND(I241*H241,2)</f>
        <v>0</v>
      </c>
      <c r="BL241" s="16" t="s">
        <v>193</v>
      </c>
      <c r="BM241" s="196" t="s">
        <v>356</v>
      </c>
    </row>
    <row r="242" spans="1:65" s="2" customFormat="1" ht="11.25">
      <c r="A242" s="33"/>
      <c r="B242" s="34"/>
      <c r="C242" s="35"/>
      <c r="D242" s="198" t="s">
        <v>151</v>
      </c>
      <c r="E242" s="35"/>
      <c r="F242" s="199" t="s">
        <v>357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151</v>
      </c>
      <c r="AU242" s="16" t="s">
        <v>86</v>
      </c>
    </row>
    <row r="243" spans="1:65" s="12" customFormat="1" ht="22.9" customHeight="1">
      <c r="B243" s="169"/>
      <c r="C243" s="170"/>
      <c r="D243" s="171" t="s">
        <v>75</v>
      </c>
      <c r="E243" s="183" t="s">
        <v>358</v>
      </c>
      <c r="F243" s="183" t="s">
        <v>359</v>
      </c>
      <c r="G243" s="170"/>
      <c r="H243" s="170"/>
      <c r="I243" s="173"/>
      <c r="J243" s="184">
        <f>BK243</f>
        <v>0</v>
      </c>
      <c r="K243" s="170"/>
      <c r="L243" s="175"/>
      <c r="M243" s="176"/>
      <c r="N243" s="177"/>
      <c r="O243" s="177"/>
      <c r="P243" s="178">
        <f>SUM(P244:P251)</f>
        <v>0</v>
      </c>
      <c r="Q243" s="177"/>
      <c r="R243" s="178">
        <f>SUM(R244:R251)</f>
        <v>3.9119999999999997E-3</v>
      </c>
      <c r="S243" s="177"/>
      <c r="T243" s="179">
        <f>SUM(T244:T251)</f>
        <v>0</v>
      </c>
      <c r="AR243" s="180" t="s">
        <v>86</v>
      </c>
      <c r="AT243" s="181" t="s">
        <v>75</v>
      </c>
      <c r="AU243" s="181" t="s">
        <v>84</v>
      </c>
      <c r="AY243" s="180" t="s">
        <v>142</v>
      </c>
      <c r="BK243" s="182">
        <f>SUM(BK244:BK251)</f>
        <v>0</v>
      </c>
    </row>
    <row r="244" spans="1:65" s="2" customFormat="1" ht="33" customHeight="1">
      <c r="A244" s="33"/>
      <c r="B244" s="34"/>
      <c r="C244" s="185" t="s">
        <v>238</v>
      </c>
      <c r="D244" s="185" t="s">
        <v>145</v>
      </c>
      <c r="E244" s="186" t="s">
        <v>360</v>
      </c>
      <c r="F244" s="187" t="s">
        <v>361</v>
      </c>
      <c r="G244" s="188" t="s">
        <v>293</v>
      </c>
      <c r="H244" s="189">
        <v>1.5</v>
      </c>
      <c r="I244" s="190"/>
      <c r="J244" s="191">
        <f>ROUND(I244*H244,2)</f>
        <v>0</v>
      </c>
      <c r="K244" s="187" t="s">
        <v>149</v>
      </c>
      <c r="L244" s="38"/>
      <c r="M244" s="192" t="s">
        <v>1</v>
      </c>
      <c r="N244" s="193" t="s">
        <v>41</v>
      </c>
      <c r="O244" s="70"/>
      <c r="P244" s="194">
        <f>O244*H244</f>
        <v>0</v>
      </c>
      <c r="Q244" s="194">
        <v>4.2999999999999999E-4</v>
      </c>
      <c r="R244" s="194">
        <f>Q244*H244</f>
        <v>6.4499999999999996E-4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193</v>
      </c>
      <c r="AT244" s="196" t="s">
        <v>145</v>
      </c>
      <c r="AU244" s="196" t="s">
        <v>86</v>
      </c>
      <c r="AY244" s="16" t="s">
        <v>142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84</v>
      </c>
      <c r="BK244" s="197">
        <f>ROUND(I244*H244,2)</f>
        <v>0</v>
      </c>
      <c r="BL244" s="16" t="s">
        <v>193</v>
      </c>
      <c r="BM244" s="196" t="s">
        <v>362</v>
      </c>
    </row>
    <row r="245" spans="1:65" s="2" customFormat="1" ht="11.25">
      <c r="A245" s="33"/>
      <c r="B245" s="34"/>
      <c r="C245" s="35"/>
      <c r="D245" s="198" t="s">
        <v>151</v>
      </c>
      <c r="E245" s="35"/>
      <c r="F245" s="199" t="s">
        <v>363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151</v>
      </c>
      <c r="AU245" s="16" t="s">
        <v>86</v>
      </c>
    </row>
    <row r="246" spans="1:65" s="13" customFormat="1" ht="11.25">
      <c r="B246" s="203"/>
      <c r="C246" s="204"/>
      <c r="D246" s="205" t="s">
        <v>153</v>
      </c>
      <c r="E246" s="206" t="s">
        <v>1</v>
      </c>
      <c r="F246" s="207" t="s">
        <v>364</v>
      </c>
      <c r="G246" s="204"/>
      <c r="H246" s="208">
        <v>1.5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153</v>
      </c>
      <c r="AU246" s="214" t="s">
        <v>86</v>
      </c>
      <c r="AV246" s="13" t="s">
        <v>86</v>
      </c>
      <c r="AW246" s="13" t="s">
        <v>33</v>
      </c>
      <c r="AX246" s="13" t="s">
        <v>76</v>
      </c>
      <c r="AY246" s="214" t="s">
        <v>142</v>
      </c>
    </row>
    <row r="247" spans="1:65" s="14" customFormat="1" ht="11.25">
      <c r="B247" s="215"/>
      <c r="C247" s="216"/>
      <c r="D247" s="205" t="s">
        <v>153</v>
      </c>
      <c r="E247" s="217" t="s">
        <v>1</v>
      </c>
      <c r="F247" s="218" t="s">
        <v>155</v>
      </c>
      <c r="G247" s="216"/>
      <c r="H247" s="219">
        <v>1.5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153</v>
      </c>
      <c r="AU247" s="225" t="s">
        <v>86</v>
      </c>
      <c r="AV247" s="14" t="s">
        <v>150</v>
      </c>
      <c r="AW247" s="14" t="s">
        <v>33</v>
      </c>
      <c r="AX247" s="14" t="s">
        <v>84</v>
      </c>
      <c r="AY247" s="225" t="s">
        <v>142</v>
      </c>
    </row>
    <row r="248" spans="1:65" s="2" customFormat="1" ht="24.2" customHeight="1">
      <c r="A248" s="33"/>
      <c r="B248" s="34"/>
      <c r="C248" s="227" t="s">
        <v>365</v>
      </c>
      <c r="D248" s="227" t="s">
        <v>314</v>
      </c>
      <c r="E248" s="228" t="s">
        <v>366</v>
      </c>
      <c r="F248" s="229" t="s">
        <v>367</v>
      </c>
      <c r="G248" s="230" t="s">
        <v>293</v>
      </c>
      <c r="H248" s="231">
        <v>1.65</v>
      </c>
      <c r="I248" s="232"/>
      <c r="J248" s="233">
        <f>ROUND(I248*H248,2)</f>
        <v>0</v>
      </c>
      <c r="K248" s="229" t="s">
        <v>149</v>
      </c>
      <c r="L248" s="234"/>
      <c r="M248" s="235" t="s">
        <v>1</v>
      </c>
      <c r="N248" s="236" t="s">
        <v>41</v>
      </c>
      <c r="O248" s="70"/>
      <c r="P248" s="194">
        <f>O248*H248</f>
        <v>0</v>
      </c>
      <c r="Q248" s="194">
        <v>1.98E-3</v>
      </c>
      <c r="R248" s="194">
        <f>Q248*H248</f>
        <v>3.2669999999999999E-3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317</v>
      </c>
      <c r="AT248" s="196" t="s">
        <v>314</v>
      </c>
      <c r="AU248" s="196" t="s">
        <v>86</v>
      </c>
      <c r="AY248" s="16" t="s">
        <v>142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84</v>
      </c>
      <c r="BK248" s="197">
        <f>ROUND(I248*H248,2)</f>
        <v>0</v>
      </c>
      <c r="BL248" s="16" t="s">
        <v>193</v>
      </c>
      <c r="BM248" s="196" t="s">
        <v>368</v>
      </c>
    </row>
    <row r="249" spans="1:65" s="13" customFormat="1" ht="11.25">
      <c r="B249" s="203"/>
      <c r="C249" s="204"/>
      <c r="D249" s="205" t="s">
        <v>153</v>
      </c>
      <c r="E249" s="204"/>
      <c r="F249" s="207" t="s">
        <v>369</v>
      </c>
      <c r="G249" s="204"/>
      <c r="H249" s="208">
        <v>1.65</v>
      </c>
      <c r="I249" s="209"/>
      <c r="J249" s="204"/>
      <c r="K249" s="204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153</v>
      </c>
      <c r="AU249" s="214" t="s">
        <v>86</v>
      </c>
      <c r="AV249" s="13" t="s">
        <v>86</v>
      </c>
      <c r="AW249" s="13" t="s">
        <v>4</v>
      </c>
      <c r="AX249" s="13" t="s">
        <v>84</v>
      </c>
      <c r="AY249" s="214" t="s">
        <v>142</v>
      </c>
    </row>
    <row r="250" spans="1:65" s="2" customFormat="1" ht="33" customHeight="1">
      <c r="A250" s="33"/>
      <c r="B250" s="34"/>
      <c r="C250" s="185" t="s">
        <v>242</v>
      </c>
      <c r="D250" s="185" t="s">
        <v>145</v>
      </c>
      <c r="E250" s="186" t="s">
        <v>370</v>
      </c>
      <c r="F250" s="187" t="s">
        <v>371</v>
      </c>
      <c r="G250" s="188" t="s">
        <v>260</v>
      </c>
      <c r="H250" s="226"/>
      <c r="I250" s="190"/>
      <c r="J250" s="191">
        <f>ROUND(I250*H250,2)</f>
        <v>0</v>
      </c>
      <c r="K250" s="187" t="s">
        <v>149</v>
      </c>
      <c r="L250" s="38"/>
      <c r="M250" s="192" t="s">
        <v>1</v>
      </c>
      <c r="N250" s="193" t="s">
        <v>41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193</v>
      </c>
      <c r="AT250" s="196" t="s">
        <v>145</v>
      </c>
      <c r="AU250" s="196" t="s">
        <v>86</v>
      </c>
      <c r="AY250" s="16" t="s">
        <v>142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84</v>
      </c>
      <c r="BK250" s="197">
        <f>ROUND(I250*H250,2)</f>
        <v>0</v>
      </c>
      <c r="BL250" s="16" t="s">
        <v>193</v>
      </c>
      <c r="BM250" s="196" t="s">
        <v>372</v>
      </c>
    </row>
    <row r="251" spans="1:65" s="2" customFormat="1" ht="11.25">
      <c r="A251" s="33"/>
      <c r="B251" s="34"/>
      <c r="C251" s="35"/>
      <c r="D251" s="198" t="s">
        <v>151</v>
      </c>
      <c r="E251" s="35"/>
      <c r="F251" s="199" t="s">
        <v>373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151</v>
      </c>
      <c r="AU251" s="16" t="s">
        <v>86</v>
      </c>
    </row>
    <row r="252" spans="1:65" s="12" customFormat="1" ht="22.9" customHeight="1">
      <c r="B252" s="169"/>
      <c r="C252" s="170"/>
      <c r="D252" s="171" t="s">
        <v>75</v>
      </c>
      <c r="E252" s="183" t="s">
        <v>374</v>
      </c>
      <c r="F252" s="183" t="s">
        <v>375</v>
      </c>
      <c r="G252" s="170"/>
      <c r="H252" s="170"/>
      <c r="I252" s="173"/>
      <c r="J252" s="184">
        <f>BK252</f>
        <v>0</v>
      </c>
      <c r="K252" s="170"/>
      <c r="L252" s="175"/>
      <c r="M252" s="176"/>
      <c r="N252" s="177"/>
      <c r="O252" s="177"/>
      <c r="P252" s="178">
        <f>SUM(P253:P282)</f>
        <v>0</v>
      </c>
      <c r="Q252" s="177"/>
      <c r="R252" s="178">
        <f>SUM(R253:R282)</f>
        <v>0</v>
      </c>
      <c r="S252" s="177"/>
      <c r="T252" s="179">
        <f>SUM(T253:T282)</f>
        <v>0</v>
      </c>
      <c r="AR252" s="180" t="s">
        <v>86</v>
      </c>
      <c r="AT252" s="181" t="s">
        <v>75</v>
      </c>
      <c r="AU252" s="181" t="s">
        <v>84</v>
      </c>
      <c r="AY252" s="180" t="s">
        <v>142</v>
      </c>
      <c r="BK252" s="182">
        <f>SUM(BK253:BK282)</f>
        <v>0</v>
      </c>
    </row>
    <row r="253" spans="1:65" s="2" customFormat="1" ht="24.2" customHeight="1">
      <c r="A253" s="33"/>
      <c r="B253" s="34"/>
      <c r="C253" s="185" t="s">
        <v>376</v>
      </c>
      <c r="D253" s="185" t="s">
        <v>145</v>
      </c>
      <c r="E253" s="186" t="s">
        <v>377</v>
      </c>
      <c r="F253" s="187" t="s">
        <v>378</v>
      </c>
      <c r="G253" s="188" t="s">
        <v>148</v>
      </c>
      <c r="H253" s="189">
        <v>89.69</v>
      </c>
      <c r="I253" s="190"/>
      <c r="J253" s="191">
        <f>ROUND(I253*H253,2)</f>
        <v>0</v>
      </c>
      <c r="K253" s="187" t="s">
        <v>149</v>
      </c>
      <c r="L253" s="38"/>
      <c r="M253" s="192" t="s">
        <v>1</v>
      </c>
      <c r="N253" s="193" t="s">
        <v>41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193</v>
      </c>
      <c r="AT253" s="196" t="s">
        <v>145</v>
      </c>
      <c r="AU253" s="196" t="s">
        <v>86</v>
      </c>
      <c r="AY253" s="16" t="s">
        <v>142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84</v>
      </c>
      <c r="BK253" s="197">
        <f>ROUND(I253*H253,2)</f>
        <v>0</v>
      </c>
      <c r="BL253" s="16" t="s">
        <v>193</v>
      </c>
      <c r="BM253" s="196" t="s">
        <v>379</v>
      </c>
    </row>
    <row r="254" spans="1:65" s="2" customFormat="1" ht="11.25">
      <c r="A254" s="33"/>
      <c r="B254" s="34"/>
      <c r="C254" s="35"/>
      <c r="D254" s="198" t="s">
        <v>151</v>
      </c>
      <c r="E254" s="35"/>
      <c r="F254" s="199" t="s">
        <v>380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151</v>
      </c>
      <c r="AU254" s="16" t="s">
        <v>86</v>
      </c>
    </row>
    <row r="255" spans="1:65" s="2" customFormat="1" ht="16.5" customHeight="1">
      <c r="A255" s="33"/>
      <c r="B255" s="34"/>
      <c r="C255" s="185" t="s">
        <v>247</v>
      </c>
      <c r="D255" s="185" t="s">
        <v>145</v>
      </c>
      <c r="E255" s="186" t="s">
        <v>381</v>
      </c>
      <c r="F255" s="187" t="s">
        <v>382</v>
      </c>
      <c r="G255" s="188" t="s">
        <v>148</v>
      </c>
      <c r="H255" s="189">
        <v>89.69</v>
      </c>
      <c r="I255" s="190"/>
      <c r="J255" s="191">
        <f>ROUND(I255*H255,2)</f>
        <v>0</v>
      </c>
      <c r="K255" s="187" t="s">
        <v>149</v>
      </c>
      <c r="L255" s="38"/>
      <c r="M255" s="192" t="s">
        <v>1</v>
      </c>
      <c r="N255" s="193" t="s">
        <v>41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193</v>
      </c>
      <c r="AT255" s="196" t="s">
        <v>145</v>
      </c>
      <c r="AU255" s="196" t="s">
        <v>86</v>
      </c>
      <c r="AY255" s="16" t="s">
        <v>142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84</v>
      </c>
      <c r="BK255" s="197">
        <f>ROUND(I255*H255,2)</f>
        <v>0</v>
      </c>
      <c r="BL255" s="16" t="s">
        <v>193</v>
      </c>
      <c r="BM255" s="196" t="s">
        <v>383</v>
      </c>
    </row>
    <row r="256" spans="1:65" s="2" customFormat="1" ht="11.25">
      <c r="A256" s="33"/>
      <c r="B256" s="34"/>
      <c r="C256" s="35"/>
      <c r="D256" s="198" t="s">
        <v>151</v>
      </c>
      <c r="E256" s="35"/>
      <c r="F256" s="199" t="s">
        <v>384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151</v>
      </c>
      <c r="AU256" s="16" t="s">
        <v>86</v>
      </c>
    </row>
    <row r="257" spans="1:65" s="2" customFormat="1" ht="24.2" customHeight="1">
      <c r="A257" s="33"/>
      <c r="B257" s="34"/>
      <c r="C257" s="185" t="s">
        <v>385</v>
      </c>
      <c r="D257" s="185" t="s">
        <v>145</v>
      </c>
      <c r="E257" s="186" t="s">
        <v>386</v>
      </c>
      <c r="F257" s="187" t="s">
        <v>387</v>
      </c>
      <c r="G257" s="188" t="s">
        <v>148</v>
      </c>
      <c r="H257" s="189">
        <v>89.69</v>
      </c>
      <c r="I257" s="190"/>
      <c r="J257" s="191">
        <f>ROUND(I257*H257,2)</f>
        <v>0</v>
      </c>
      <c r="K257" s="187" t="s">
        <v>149</v>
      </c>
      <c r="L257" s="38"/>
      <c r="M257" s="192" t="s">
        <v>1</v>
      </c>
      <c r="N257" s="193" t="s">
        <v>41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193</v>
      </c>
      <c r="AT257" s="196" t="s">
        <v>145</v>
      </c>
      <c r="AU257" s="196" t="s">
        <v>86</v>
      </c>
      <c r="AY257" s="16" t="s">
        <v>142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84</v>
      </c>
      <c r="BK257" s="197">
        <f>ROUND(I257*H257,2)</f>
        <v>0</v>
      </c>
      <c r="BL257" s="16" t="s">
        <v>193</v>
      </c>
      <c r="BM257" s="196" t="s">
        <v>388</v>
      </c>
    </row>
    <row r="258" spans="1:65" s="2" customFormat="1" ht="11.25">
      <c r="A258" s="33"/>
      <c r="B258" s="34"/>
      <c r="C258" s="35"/>
      <c r="D258" s="198" t="s">
        <v>151</v>
      </c>
      <c r="E258" s="35"/>
      <c r="F258" s="199" t="s">
        <v>389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151</v>
      </c>
      <c r="AU258" s="16" t="s">
        <v>86</v>
      </c>
    </row>
    <row r="259" spans="1:65" s="2" customFormat="1" ht="33" customHeight="1">
      <c r="A259" s="33"/>
      <c r="B259" s="34"/>
      <c r="C259" s="185" t="s">
        <v>251</v>
      </c>
      <c r="D259" s="185" t="s">
        <v>145</v>
      </c>
      <c r="E259" s="186" t="s">
        <v>390</v>
      </c>
      <c r="F259" s="187" t="s">
        <v>391</v>
      </c>
      <c r="G259" s="188" t="s">
        <v>148</v>
      </c>
      <c r="H259" s="189">
        <v>89.69</v>
      </c>
      <c r="I259" s="190"/>
      <c r="J259" s="191">
        <f>ROUND(I259*H259,2)</f>
        <v>0</v>
      </c>
      <c r="K259" s="187" t="s">
        <v>149</v>
      </c>
      <c r="L259" s="38"/>
      <c r="M259" s="192" t="s">
        <v>1</v>
      </c>
      <c r="N259" s="193" t="s">
        <v>41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193</v>
      </c>
      <c r="AT259" s="196" t="s">
        <v>145</v>
      </c>
      <c r="AU259" s="196" t="s">
        <v>86</v>
      </c>
      <c r="AY259" s="16" t="s">
        <v>142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84</v>
      </c>
      <c r="BK259" s="197">
        <f>ROUND(I259*H259,2)</f>
        <v>0</v>
      </c>
      <c r="BL259" s="16" t="s">
        <v>193</v>
      </c>
      <c r="BM259" s="196" t="s">
        <v>392</v>
      </c>
    </row>
    <row r="260" spans="1:65" s="2" customFormat="1" ht="11.25">
      <c r="A260" s="33"/>
      <c r="B260" s="34"/>
      <c r="C260" s="35"/>
      <c r="D260" s="198" t="s">
        <v>151</v>
      </c>
      <c r="E260" s="35"/>
      <c r="F260" s="199" t="s">
        <v>393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151</v>
      </c>
      <c r="AU260" s="16" t="s">
        <v>86</v>
      </c>
    </row>
    <row r="261" spans="1:65" s="2" customFormat="1" ht="24.2" customHeight="1">
      <c r="A261" s="33"/>
      <c r="B261" s="34"/>
      <c r="C261" s="185" t="s">
        <v>394</v>
      </c>
      <c r="D261" s="185" t="s">
        <v>145</v>
      </c>
      <c r="E261" s="186" t="s">
        <v>395</v>
      </c>
      <c r="F261" s="187" t="s">
        <v>396</v>
      </c>
      <c r="G261" s="188" t="s">
        <v>148</v>
      </c>
      <c r="H261" s="189">
        <v>89.69</v>
      </c>
      <c r="I261" s="190"/>
      <c r="J261" s="191">
        <f>ROUND(I261*H261,2)</f>
        <v>0</v>
      </c>
      <c r="K261" s="187" t="s">
        <v>149</v>
      </c>
      <c r="L261" s="38"/>
      <c r="M261" s="192" t="s">
        <v>1</v>
      </c>
      <c r="N261" s="193" t="s">
        <v>41</v>
      </c>
      <c r="O261" s="70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193</v>
      </c>
      <c r="AT261" s="196" t="s">
        <v>145</v>
      </c>
      <c r="AU261" s="196" t="s">
        <v>86</v>
      </c>
      <c r="AY261" s="16" t="s">
        <v>142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6" t="s">
        <v>84</v>
      </c>
      <c r="BK261" s="197">
        <f>ROUND(I261*H261,2)</f>
        <v>0</v>
      </c>
      <c r="BL261" s="16" t="s">
        <v>193</v>
      </c>
      <c r="BM261" s="196" t="s">
        <v>397</v>
      </c>
    </row>
    <row r="262" spans="1:65" s="2" customFormat="1" ht="11.25">
      <c r="A262" s="33"/>
      <c r="B262" s="34"/>
      <c r="C262" s="35"/>
      <c r="D262" s="198" t="s">
        <v>151</v>
      </c>
      <c r="E262" s="35"/>
      <c r="F262" s="199" t="s">
        <v>398</v>
      </c>
      <c r="G262" s="35"/>
      <c r="H262" s="35"/>
      <c r="I262" s="200"/>
      <c r="J262" s="35"/>
      <c r="K262" s="35"/>
      <c r="L262" s="38"/>
      <c r="M262" s="201"/>
      <c r="N262" s="202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151</v>
      </c>
      <c r="AU262" s="16" t="s">
        <v>86</v>
      </c>
    </row>
    <row r="263" spans="1:65" s="2" customFormat="1" ht="16.5" customHeight="1">
      <c r="A263" s="33"/>
      <c r="B263" s="34"/>
      <c r="C263" s="185" t="s">
        <v>256</v>
      </c>
      <c r="D263" s="185" t="s">
        <v>145</v>
      </c>
      <c r="E263" s="186" t="s">
        <v>399</v>
      </c>
      <c r="F263" s="187" t="s">
        <v>400</v>
      </c>
      <c r="G263" s="188" t="s">
        <v>148</v>
      </c>
      <c r="H263" s="189">
        <v>89.69</v>
      </c>
      <c r="I263" s="190"/>
      <c r="J263" s="191">
        <f>ROUND(I263*H263,2)</f>
        <v>0</v>
      </c>
      <c r="K263" s="187" t="s">
        <v>149</v>
      </c>
      <c r="L263" s="38"/>
      <c r="M263" s="192" t="s">
        <v>1</v>
      </c>
      <c r="N263" s="193" t="s">
        <v>41</v>
      </c>
      <c r="O263" s="7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193</v>
      </c>
      <c r="AT263" s="196" t="s">
        <v>145</v>
      </c>
      <c r="AU263" s="196" t="s">
        <v>86</v>
      </c>
      <c r="AY263" s="16" t="s">
        <v>142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6" t="s">
        <v>84</v>
      </c>
      <c r="BK263" s="197">
        <f>ROUND(I263*H263,2)</f>
        <v>0</v>
      </c>
      <c r="BL263" s="16" t="s">
        <v>193</v>
      </c>
      <c r="BM263" s="196" t="s">
        <v>401</v>
      </c>
    </row>
    <row r="264" spans="1:65" s="2" customFormat="1" ht="11.25">
      <c r="A264" s="33"/>
      <c r="B264" s="34"/>
      <c r="C264" s="35"/>
      <c r="D264" s="198" t="s">
        <v>151</v>
      </c>
      <c r="E264" s="35"/>
      <c r="F264" s="199" t="s">
        <v>402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151</v>
      </c>
      <c r="AU264" s="16" t="s">
        <v>86</v>
      </c>
    </row>
    <row r="265" spans="1:65" s="2" customFormat="1" ht="24.2" customHeight="1">
      <c r="A265" s="33"/>
      <c r="B265" s="34"/>
      <c r="C265" s="227" t="s">
        <v>403</v>
      </c>
      <c r="D265" s="227" t="s">
        <v>314</v>
      </c>
      <c r="E265" s="228" t="s">
        <v>404</v>
      </c>
      <c r="F265" s="229" t="s">
        <v>405</v>
      </c>
      <c r="G265" s="230" t="s">
        <v>148</v>
      </c>
      <c r="H265" s="231">
        <v>98.659000000000006</v>
      </c>
      <c r="I265" s="232"/>
      <c r="J265" s="233">
        <f>ROUND(I265*H265,2)</f>
        <v>0</v>
      </c>
      <c r="K265" s="229" t="s">
        <v>149</v>
      </c>
      <c r="L265" s="234"/>
      <c r="M265" s="235" t="s">
        <v>1</v>
      </c>
      <c r="N265" s="236" t="s">
        <v>41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317</v>
      </c>
      <c r="AT265" s="196" t="s">
        <v>314</v>
      </c>
      <c r="AU265" s="196" t="s">
        <v>86</v>
      </c>
      <c r="AY265" s="16" t="s">
        <v>142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84</v>
      </c>
      <c r="BK265" s="197">
        <f>ROUND(I265*H265,2)</f>
        <v>0</v>
      </c>
      <c r="BL265" s="16" t="s">
        <v>193</v>
      </c>
      <c r="BM265" s="196" t="s">
        <v>406</v>
      </c>
    </row>
    <row r="266" spans="1:65" s="13" customFormat="1" ht="11.25">
      <c r="B266" s="203"/>
      <c r="C266" s="204"/>
      <c r="D266" s="205" t="s">
        <v>153</v>
      </c>
      <c r="E266" s="204"/>
      <c r="F266" s="207" t="s">
        <v>407</v>
      </c>
      <c r="G266" s="204"/>
      <c r="H266" s="208">
        <v>98.659000000000006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153</v>
      </c>
      <c r="AU266" s="214" t="s">
        <v>86</v>
      </c>
      <c r="AV266" s="13" t="s">
        <v>86</v>
      </c>
      <c r="AW266" s="13" t="s">
        <v>4</v>
      </c>
      <c r="AX266" s="13" t="s">
        <v>84</v>
      </c>
      <c r="AY266" s="214" t="s">
        <v>142</v>
      </c>
    </row>
    <row r="267" spans="1:65" s="2" customFormat="1" ht="21.75" customHeight="1">
      <c r="A267" s="33"/>
      <c r="B267" s="34"/>
      <c r="C267" s="185" t="s">
        <v>408</v>
      </c>
      <c r="D267" s="185" t="s">
        <v>145</v>
      </c>
      <c r="E267" s="186" t="s">
        <v>409</v>
      </c>
      <c r="F267" s="187" t="s">
        <v>410</v>
      </c>
      <c r="G267" s="188" t="s">
        <v>293</v>
      </c>
      <c r="H267" s="189">
        <v>52.4</v>
      </c>
      <c r="I267" s="190"/>
      <c r="J267" s="191">
        <f>ROUND(I267*H267,2)</f>
        <v>0</v>
      </c>
      <c r="K267" s="187" t="s">
        <v>149</v>
      </c>
      <c r="L267" s="38"/>
      <c r="M267" s="192" t="s">
        <v>1</v>
      </c>
      <c r="N267" s="193" t="s">
        <v>41</v>
      </c>
      <c r="O267" s="70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193</v>
      </c>
      <c r="AT267" s="196" t="s">
        <v>145</v>
      </c>
      <c r="AU267" s="196" t="s">
        <v>86</v>
      </c>
      <c r="AY267" s="16" t="s">
        <v>142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6" t="s">
        <v>84</v>
      </c>
      <c r="BK267" s="197">
        <f>ROUND(I267*H267,2)</f>
        <v>0</v>
      </c>
      <c r="BL267" s="16" t="s">
        <v>193</v>
      </c>
      <c r="BM267" s="196" t="s">
        <v>411</v>
      </c>
    </row>
    <row r="268" spans="1:65" s="2" customFormat="1" ht="11.25">
      <c r="A268" s="33"/>
      <c r="B268" s="34"/>
      <c r="C268" s="35"/>
      <c r="D268" s="198" t="s">
        <v>151</v>
      </c>
      <c r="E268" s="35"/>
      <c r="F268" s="199" t="s">
        <v>412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151</v>
      </c>
      <c r="AU268" s="16" t="s">
        <v>86</v>
      </c>
    </row>
    <row r="269" spans="1:65" s="13" customFormat="1" ht="11.25">
      <c r="B269" s="203"/>
      <c r="C269" s="204"/>
      <c r="D269" s="205" t="s">
        <v>153</v>
      </c>
      <c r="E269" s="206" t="s">
        <v>1</v>
      </c>
      <c r="F269" s="207" t="s">
        <v>413</v>
      </c>
      <c r="G269" s="204"/>
      <c r="H269" s="208">
        <v>52.4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153</v>
      </c>
      <c r="AU269" s="214" t="s">
        <v>86</v>
      </c>
      <c r="AV269" s="13" t="s">
        <v>86</v>
      </c>
      <c r="AW269" s="13" t="s">
        <v>33</v>
      </c>
      <c r="AX269" s="13" t="s">
        <v>76</v>
      </c>
      <c r="AY269" s="214" t="s">
        <v>142</v>
      </c>
    </row>
    <row r="270" spans="1:65" s="14" customFormat="1" ht="11.25">
      <c r="B270" s="215"/>
      <c r="C270" s="216"/>
      <c r="D270" s="205" t="s">
        <v>153</v>
      </c>
      <c r="E270" s="217" t="s">
        <v>1</v>
      </c>
      <c r="F270" s="218" t="s">
        <v>155</v>
      </c>
      <c r="G270" s="216"/>
      <c r="H270" s="219">
        <v>52.4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153</v>
      </c>
      <c r="AU270" s="225" t="s">
        <v>86</v>
      </c>
      <c r="AV270" s="14" t="s">
        <v>150</v>
      </c>
      <c r="AW270" s="14" t="s">
        <v>33</v>
      </c>
      <c r="AX270" s="14" t="s">
        <v>84</v>
      </c>
      <c r="AY270" s="225" t="s">
        <v>142</v>
      </c>
    </row>
    <row r="271" spans="1:65" s="2" customFormat="1" ht="16.5" customHeight="1">
      <c r="A271" s="33"/>
      <c r="B271" s="34"/>
      <c r="C271" s="185" t="s">
        <v>414</v>
      </c>
      <c r="D271" s="185" t="s">
        <v>145</v>
      </c>
      <c r="E271" s="186" t="s">
        <v>415</v>
      </c>
      <c r="F271" s="187" t="s">
        <v>416</v>
      </c>
      <c r="G271" s="188" t="s">
        <v>293</v>
      </c>
      <c r="H271" s="189">
        <v>52.4</v>
      </c>
      <c r="I271" s="190"/>
      <c r="J271" s="191">
        <f>ROUND(I271*H271,2)</f>
        <v>0</v>
      </c>
      <c r="K271" s="187" t="s">
        <v>149</v>
      </c>
      <c r="L271" s="38"/>
      <c r="M271" s="192" t="s">
        <v>1</v>
      </c>
      <c r="N271" s="193" t="s">
        <v>41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193</v>
      </c>
      <c r="AT271" s="196" t="s">
        <v>145</v>
      </c>
      <c r="AU271" s="196" t="s">
        <v>86</v>
      </c>
      <c r="AY271" s="16" t="s">
        <v>142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84</v>
      </c>
      <c r="BK271" s="197">
        <f>ROUND(I271*H271,2)</f>
        <v>0</v>
      </c>
      <c r="BL271" s="16" t="s">
        <v>193</v>
      </c>
      <c r="BM271" s="196" t="s">
        <v>417</v>
      </c>
    </row>
    <row r="272" spans="1:65" s="2" customFormat="1" ht="11.25">
      <c r="A272" s="33"/>
      <c r="B272" s="34"/>
      <c r="C272" s="35"/>
      <c r="D272" s="198" t="s">
        <v>151</v>
      </c>
      <c r="E272" s="35"/>
      <c r="F272" s="199" t="s">
        <v>418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151</v>
      </c>
      <c r="AU272" s="16" t="s">
        <v>86</v>
      </c>
    </row>
    <row r="273" spans="1:65" s="2" customFormat="1" ht="16.5" customHeight="1">
      <c r="A273" s="33"/>
      <c r="B273" s="34"/>
      <c r="C273" s="227" t="s">
        <v>261</v>
      </c>
      <c r="D273" s="227" t="s">
        <v>314</v>
      </c>
      <c r="E273" s="228" t="s">
        <v>419</v>
      </c>
      <c r="F273" s="229" t="s">
        <v>420</v>
      </c>
      <c r="G273" s="230" t="s">
        <v>293</v>
      </c>
      <c r="H273" s="231">
        <v>53.448</v>
      </c>
      <c r="I273" s="232"/>
      <c r="J273" s="233">
        <f>ROUND(I273*H273,2)</f>
        <v>0</v>
      </c>
      <c r="K273" s="229" t="s">
        <v>149</v>
      </c>
      <c r="L273" s="234"/>
      <c r="M273" s="235" t="s">
        <v>1</v>
      </c>
      <c r="N273" s="236" t="s">
        <v>41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317</v>
      </c>
      <c r="AT273" s="196" t="s">
        <v>314</v>
      </c>
      <c r="AU273" s="196" t="s">
        <v>86</v>
      </c>
      <c r="AY273" s="16" t="s">
        <v>142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84</v>
      </c>
      <c r="BK273" s="197">
        <f>ROUND(I273*H273,2)</f>
        <v>0</v>
      </c>
      <c r="BL273" s="16" t="s">
        <v>193</v>
      </c>
      <c r="BM273" s="196" t="s">
        <v>421</v>
      </c>
    </row>
    <row r="274" spans="1:65" s="13" customFormat="1" ht="11.25">
      <c r="B274" s="203"/>
      <c r="C274" s="204"/>
      <c r="D274" s="205" t="s">
        <v>153</v>
      </c>
      <c r="E274" s="206" t="s">
        <v>1</v>
      </c>
      <c r="F274" s="207" t="s">
        <v>422</v>
      </c>
      <c r="G274" s="204"/>
      <c r="H274" s="208">
        <v>53.448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153</v>
      </c>
      <c r="AU274" s="214" t="s">
        <v>86</v>
      </c>
      <c r="AV274" s="13" t="s">
        <v>86</v>
      </c>
      <c r="AW274" s="13" t="s">
        <v>33</v>
      </c>
      <c r="AX274" s="13" t="s">
        <v>76</v>
      </c>
      <c r="AY274" s="214" t="s">
        <v>142</v>
      </c>
    </row>
    <row r="275" spans="1:65" s="14" customFormat="1" ht="11.25">
      <c r="B275" s="215"/>
      <c r="C275" s="216"/>
      <c r="D275" s="205" t="s">
        <v>153</v>
      </c>
      <c r="E275" s="217" t="s">
        <v>1</v>
      </c>
      <c r="F275" s="218" t="s">
        <v>155</v>
      </c>
      <c r="G275" s="216"/>
      <c r="H275" s="219">
        <v>53.448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153</v>
      </c>
      <c r="AU275" s="225" t="s">
        <v>86</v>
      </c>
      <c r="AV275" s="14" t="s">
        <v>150</v>
      </c>
      <c r="AW275" s="14" t="s">
        <v>33</v>
      </c>
      <c r="AX275" s="14" t="s">
        <v>84</v>
      </c>
      <c r="AY275" s="225" t="s">
        <v>142</v>
      </c>
    </row>
    <row r="276" spans="1:65" s="2" customFormat="1" ht="16.5" customHeight="1">
      <c r="A276" s="33"/>
      <c r="B276" s="34"/>
      <c r="C276" s="185" t="s">
        <v>423</v>
      </c>
      <c r="D276" s="185" t="s">
        <v>145</v>
      </c>
      <c r="E276" s="186" t="s">
        <v>424</v>
      </c>
      <c r="F276" s="187" t="s">
        <v>425</v>
      </c>
      <c r="G276" s="188" t="s">
        <v>293</v>
      </c>
      <c r="H276" s="189">
        <v>0.8</v>
      </c>
      <c r="I276" s="190"/>
      <c r="J276" s="191">
        <f>ROUND(I276*H276,2)</f>
        <v>0</v>
      </c>
      <c r="K276" s="187" t="s">
        <v>149</v>
      </c>
      <c r="L276" s="38"/>
      <c r="M276" s="192" t="s">
        <v>1</v>
      </c>
      <c r="N276" s="193" t="s">
        <v>41</v>
      </c>
      <c r="O276" s="70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193</v>
      </c>
      <c r="AT276" s="196" t="s">
        <v>145</v>
      </c>
      <c r="AU276" s="196" t="s">
        <v>86</v>
      </c>
      <c r="AY276" s="16" t="s">
        <v>142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84</v>
      </c>
      <c r="BK276" s="197">
        <f>ROUND(I276*H276,2)</f>
        <v>0</v>
      </c>
      <c r="BL276" s="16" t="s">
        <v>193</v>
      </c>
      <c r="BM276" s="196" t="s">
        <v>426</v>
      </c>
    </row>
    <row r="277" spans="1:65" s="2" customFormat="1" ht="11.25">
      <c r="A277" s="33"/>
      <c r="B277" s="34"/>
      <c r="C277" s="35"/>
      <c r="D277" s="198" t="s">
        <v>151</v>
      </c>
      <c r="E277" s="35"/>
      <c r="F277" s="199" t="s">
        <v>427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151</v>
      </c>
      <c r="AU277" s="16" t="s">
        <v>86</v>
      </c>
    </row>
    <row r="278" spans="1:65" s="2" customFormat="1" ht="16.5" customHeight="1">
      <c r="A278" s="33"/>
      <c r="B278" s="34"/>
      <c r="C278" s="227" t="s">
        <v>271</v>
      </c>
      <c r="D278" s="227" t="s">
        <v>314</v>
      </c>
      <c r="E278" s="228" t="s">
        <v>428</v>
      </c>
      <c r="F278" s="229" t="s">
        <v>429</v>
      </c>
      <c r="G278" s="230" t="s">
        <v>293</v>
      </c>
      <c r="H278" s="231">
        <v>2</v>
      </c>
      <c r="I278" s="232"/>
      <c r="J278" s="233">
        <f>ROUND(I278*H278,2)</f>
        <v>0</v>
      </c>
      <c r="K278" s="229" t="s">
        <v>149</v>
      </c>
      <c r="L278" s="234"/>
      <c r="M278" s="235" t="s">
        <v>1</v>
      </c>
      <c r="N278" s="236" t="s">
        <v>41</v>
      </c>
      <c r="O278" s="70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6" t="s">
        <v>317</v>
      </c>
      <c r="AT278" s="196" t="s">
        <v>314</v>
      </c>
      <c r="AU278" s="196" t="s">
        <v>86</v>
      </c>
      <c r="AY278" s="16" t="s">
        <v>142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6" t="s">
        <v>84</v>
      </c>
      <c r="BK278" s="197">
        <f>ROUND(I278*H278,2)</f>
        <v>0</v>
      </c>
      <c r="BL278" s="16" t="s">
        <v>193</v>
      </c>
      <c r="BM278" s="196" t="s">
        <v>430</v>
      </c>
    </row>
    <row r="279" spans="1:65" s="13" customFormat="1" ht="22.5">
      <c r="B279" s="203"/>
      <c r="C279" s="204"/>
      <c r="D279" s="205" t="s">
        <v>153</v>
      </c>
      <c r="E279" s="206" t="s">
        <v>1</v>
      </c>
      <c r="F279" s="207" t="s">
        <v>431</v>
      </c>
      <c r="G279" s="204"/>
      <c r="H279" s="208">
        <v>2</v>
      </c>
      <c r="I279" s="209"/>
      <c r="J279" s="204"/>
      <c r="K279" s="204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153</v>
      </c>
      <c r="AU279" s="214" t="s">
        <v>86</v>
      </c>
      <c r="AV279" s="13" t="s">
        <v>86</v>
      </c>
      <c r="AW279" s="13" t="s">
        <v>33</v>
      </c>
      <c r="AX279" s="13" t="s">
        <v>76</v>
      </c>
      <c r="AY279" s="214" t="s">
        <v>142</v>
      </c>
    </row>
    <row r="280" spans="1:65" s="14" customFormat="1" ht="11.25">
      <c r="B280" s="215"/>
      <c r="C280" s="216"/>
      <c r="D280" s="205" t="s">
        <v>153</v>
      </c>
      <c r="E280" s="217" t="s">
        <v>1</v>
      </c>
      <c r="F280" s="218" t="s">
        <v>155</v>
      </c>
      <c r="G280" s="216"/>
      <c r="H280" s="219">
        <v>2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153</v>
      </c>
      <c r="AU280" s="225" t="s">
        <v>86</v>
      </c>
      <c r="AV280" s="14" t="s">
        <v>150</v>
      </c>
      <c r="AW280" s="14" t="s">
        <v>33</v>
      </c>
      <c r="AX280" s="14" t="s">
        <v>84</v>
      </c>
      <c r="AY280" s="225" t="s">
        <v>142</v>
      </c>
    </row>
    <row r="281" spans="1:65" s="2" customFormat="1" ht="33" customHeight="1">
      <c r="A281" s="33"/>
      <c r="B281" s="34"/>
      <c r="C281" s="185" t="s">
        <v>432</v>
      </c>
      <c r="D281" s="185" t="s">
        <v>145</v>
      </c>
      <c r="E281" s="186" t="s">
        <v>433</v>
      </c>
      <c r="F281" s="187" t="s">
        <v>434</v>
      </c>
      <c r="G281" s="188" t="s">
        <v>260</v>
      </c>
      <c r="H281" s="226"/>
      <c r="I281" s="190"/>
      <c r="J281" s="191">
        <f>ROUND(I281*H281,2)</f>
        <v>0</v>
      </c>
      <c r="K281" s="187" t="s">
        <v>149</v>
      </c>
      <c r="L281" s="38"/>
      <c r="M281" s="192" t="s">
        <v>1</v>
      </c>
      <c r="N281" s="193" t="s">
        <v>41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193</v>
      </c>
      <c r="AT281" s="196" t="s">
        <v>145</v>
      </c>
      <c r="AU281" s="196" t="s">
        <v>86</v>
      </c>
      <c r="AY281" s="16" t="s">
        <v>142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84</v>
      </c>
      <c r="BK281" s="197">
        <f>ROUND(I281*H281,2)</f>
        <v>0</v>
      </c>
      <c r="BL281" s="16" t="s">
        <v>193</v>
      </c>
      <c r="BM281" s="196" t="s">
        <v>435</v>
      </c>
    </row>
    <row r="282" spans="1:65" s="2" customFormat="1" ht="11.25">
      <c r="A282" s="33"/>
      <c r="B282" s="34"/>
      <c r="C282" s="35"/>
      <c r="D282" s="198" t="s">
        <v>151</v>
      </c>
      <c r="E282" s="35"/>
      <c r="F282" s="199" t="s">
        <v>436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151</v>
      </c>
      <c r="AU282" s="16" t="s">
        <v>86</v>
      </c>
    </row>
    <row r="283" spans="1:65" s="12" customFormat="1" ht="22.9" customHeight="1">
      <c r="B283" s="169"/>
      <c r="C283" s="170"/>
      <c r="D283" s="171" t="s">
        <v>75</v>
      </c>
      <c r="E283" s="183" t="s">
        <v>437</v>
      </c>
      <c r="F283" s="183" t="s">
        <v>438</v>
      </c>
      <c r="G283" s="170"/>
      <c r="H283" s="170"/>
      <c r="I283" s="173"/>
      <c r="J283" s="184">
        <f>BK283</f>
        <v>0</v>
      </c>
      <c r="K283" s="170"/>
      <c r="L283" s="175"/>
      <c r="M283" s="176"/>
      <c r="N283" s="177"/>
      <c r="O283" s="177"/>
      <c r="P283" s="178">
        <f>SUM(P284:P287)</f>
        <v>0</v>
      </c>
      <c r="Q283" s="177"/>
      <c r="R283" s="178">
        <f>SUM(R284:R287)</f>
        <v>9.2249999999999993E-4</v>
      </c>
      <c r="S283" s="177"/>
      <c r="T283" s="179">
        <f>SUM(T284:T287)</f>
        <v>0</v>
      </c>
      <c r="AR283" s="180" t="s">
        <v>86</v>
      </c>
      <c r="AT283" s="181" t="s">
        <v>75</v>
      </c>
      <c r="AU283" s="181" t="s">
        <v>84</v>
      </c>
      <c r="AY283" s="180" t="s">
        <v>142</v>
      </c>
      <c r="BK283" s="182">
        <f>SUM(BK284:BK287)</f>
        <v>0</v>
      </c>
    </row>
    <row r="284" spans="1:65" s="2" customFormat="1" ht="24.2" customHeight="1">
      <c r="A284" s="33"/>
      <c r="B284" s="34"/>
      <c r="C284" s="185" t="s">
        <v>439</v>
      </c>
      <c r="D284" s="185" t="s">
        <v>145</v>
      </c>
      <c r="E284" s="186" t="s">
        <v>440</v>
      </c>
      <c r="F284" s="187" t="s">
        <v>441</v>
      </c>
      <c r="G284" s="188" t="s">
        <v>148</v>
      </c>
      <c r="H284" s="189">
        <v>2.25</v>
      </c>
      <c r="I284" s="190"/>
      <c r="J284" s="191">
        <f>ROUND(I284*H284,2)</f>
        <v>0</v>
      </c>
      <c r="K284" s="187" t="s">
        <v>149</v>
      </c>
      <c r="L284" s="38"/>
      <c r="M284" s="192" t="s">
        <v>1</v>
      </c>
      <c r="N284" s="193" t="s">
        <v>41</v>
      </c>
      <c r="O284" s="70"/>
      <c r="P284" s="194">
        <f>O284*H284</f>
        <v>0</v>
      </c>
      <c r="Q284" s="194">
        <v>4.0999999999999999E-4</v>
      </c>
      <c r="R284" s="194">
        <f>Q284*H284</f>
        <v>9.2249999999999993E-4</v>
      </c>
      <c r="S284" s="194">
        <v>0</v>
      </c>
      <c r="T284" s="19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6" t="s">
        <v>193</v>
      </c>
      <c r="AT284" s="196" t="s">
        <v>145</v>
      </c>
      <c r="AU284" s="196" t="s">
        <v>86</v>
      </c>
      <c r="AY284" s="16" t="s">
        <v>142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6" t="s">
        <v>84</v>
      </c>
      <c r="BK284" s="197">
        <f>ROUND(I284*H284,2)</f>
        <v>0</v>
      </c>
      <c r="BL284" s="16" t="s">
        <v>193</v>
      </c>
      <c r="BM284" s="196" t="s">
        <v>442</v>
      </c>
    </row>
    <row r="285" spans="1:65" s="2" customFormat="1" ht="11.25">
      <c r="A285" s="33"/>
      <c r="B285" s="34"/>
      <c r="C285" s="35"/>
      <c r="D285" s="198" t="s">
        <v>151</v>
      </c>
      <c r="E285" s="35"/>
      <c r="F285" s="199" t="s">
        <v>443</v>
      </c>
      <c r="G285" s="35"/>
      <c r="H285" s="35"/>
      <c r="I285" s="200"/>
      <c r="J285" s="35"/>
      <c r="K285" s="35"/>
      <c r="L285" s="38"/>
      <c r="M285" s="201"/>
      <c r="N285" s="202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151</v>
      </c>
      <c r="AU285" s="16" t="s">
        <v>86</v>
      </c>
    </row>
    <row r="286" spans="1:65" s="13" customFormat="1" ht="11.25">
      <c r="B286" s="203"/>
      <c r="C286" s="204"/>
      <c r="D286" s="205" t="s">
        <v>153</v>
      </c>
      <c r="E286" s="206" t="s">
        <v>1</v>
      </c>
      <c r="F286" s="207" t="s">
        <v>444</v>
      </c>
      <c r="G286" s="204"/>
      <c r="H286" s="208">
        <v>2.25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153</v>
      </c>
      <c r="AU286" s="214" t="s">
        <v>86</v>
      </c>
      <c r="AV286" s="13" t="s">
        <v>86</v>
      </c>
      <c r="AW286" s="13" t="s">
        <v>33</v>
      </c>
      <c r="AX286" s="13" t="s">
        <v>76</v>
      </c>
      <c r="AY286" s="214" t="s">
        <v>142</v>
      </c>
    </row>
    <row r="287" spans="1:65" s="14" customFormat="1" ht="11.25">
      <c r="B287" s="215"/>
      <c r="C287" s="216"/>
      <c r="D287" s="205" t="s">
        <v>153</v>
      </c>
      <c r="E287" s="217" t="s">
        <v>1</v>
      </c>
      <c r="F287" s="218" t="s">
        <v>155</v>
      </c>
      <c r="G287" s="216"/>
      <c r="H287" s="219">
        <v>2.25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153</v>
      </c>
      <c r="AU287" s="225" t="s">
        <v>86</v>
      </c>
      <c r="AV287" s="14" t="s">
        <v>150</v>
      </c>
      <c r="AW287" s="14" t="s">
        <v>33</v>
      </c>
      <c r="AX287" s="14" t="s">
        <v>84</v>
      </c>
      <c r="AY287" s="225" t="s">
        <v>142</v>
      </c>
    </row>
    <row r="288" spans="1:65" s="12" customFormat="1" ht="22.9" customHeight="1">
      <c r="B288" s="169"/>
      <c r="C288" s="170"/>
      <c r="D288" s="171" t="s">
        <v>75</v>
      </c>
      <c r="E288" s="183" t="s">
        <v>445</v>
      </c>
      <c r="F288" s="183" t="s">
        <v>446</v>
      </c>
      <c r="G288" s="170"/>
      <c r="H288" s="170"/>
      <c r="I288" s="173"/>
      <c r="J288" s="184">
        <f>BK288</f>
        <v>0</v>
      </c>
      <c r="K288" s="170"/>
      <c r="L288" s="175"/>
      <c r="M288" s="176"/>
      <c r="N288" s="177"/>
      <c r="O288" s="177"/>
      <c r="P288" s="178">
        <f>SUM(P289:P301)</f>
        <v>0</v>
      </c>
      <c r="Q288" s="177"/>
      <c r="R288" s="178">
        <f>SUM(R289:R301)</f>
        <v>0</v>
      </c>
      <c r="S288" s="177"/>
      <c r="T288" s="179">
        <f>SUM(T289:T301)</f>
        <v>0</v>
      </c>
      <c r="AR288" s="180" t="s">
        <v>86</v>
      </c>
      <c r="AT288" s="181" t="s">
        <v>75</v>
      </c>
      <c r="AU288" s="181" t="s">
        <v>84</v>
      </c>
      <c r="AY288" s="180" t="s">
        <v>142</v>
      </c>
      <c r="BK288" s="182">
        <f>SUM(BK289:BK301)</f>
        <v>0</v>
      </c>
    </row>
    <row r="289" spans="1:65" s="2" customFormat="1" ht="24.2" customHeight="1">
      <c r="A289" s="33"/>
      <c r="B289" s="34"/>
      <c r="C289" s="185" t="s">
        <v>447</v>
      </c>
      <c r="D289" s="185" t="s">
        <v>145</v>
      </c>
      <c r="E289" s="186" t="s">
        <v>448</v>
      </c>
      <c r="F289" s="187" t="s">
        <v>449</v>
      </c>
      <c r="G289" s="188" t="s">
        <v>160</v>
      </c>
      <c r="H289" s="189">
        <v>24</v>
      </c>
      <c r="I289" s="190"/>
      <c r="J289" s="191">
        <f>ROUND(I289*H289,2)</f>
        <v>0</v>
      </c>
      <c r="K289" s="187" t="s">
        <v>149</v>
      </c>
      <c r="L289" s="38"/>
      <c r="M289" s="192" t="s">
        <v>1</v>
      </c>
      <c r="N289" s="193" t="s">
        <v>41</v>
      </c>
      <c r="O289" s="70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6" t="s">
        <v>193</v>
      </c>
      <c r="AT289" s="196" t="s">
        <v>145</v>
      </c>
      <c r="AU289" s="196" t="s">
        <v>86</v>
      </c>
      <c r="AY289" s="16" t="s">
        <v>142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6" t="s">
        <v>84</v>
      </c>
      <c r="BK289" s="197">
        <f>ROUND(I289*H289,2)</f>
        <v>0</v>
      </c>
      <c r="BL289" s="16" t="s">
        <v>193</v>
      </c>
      <c r="BM289" s="196" t="s">
        <v>450</v>
      </c>
    </row>
    <row r="290" spans="1:65" s="2" customFormat="1" ht="11.25">
      <c r="A290" s="33"/>
      <c r="B290" s="34"/>
      <c r="C290" s="35"/>
      <c r="D290" s="198" t="s">
        <v>151</v>
      </c>
      <c r="E290" s="35"/>
      <c r="F290" s="199" t="s">
        <v>451</v>
      </c>
      <c r="G290" s="35"/>
      <c r="H290" s="35"/>
      <c r="I290" s="200"/>
      <c r="J290" s="35"/>
      <c r="K290" s="35"/>
      <c r="L290" s="38"/>
      <c r="M290" s="201"/>
      <c r="N290" s="202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151</v>
      </c>
      <c r="AU290" s="16" t="s">
        <v>86</v>
      </c>
    </row>
    <row r="291" spans="1:65" s="2" customFormat="1" ht="16.5" customHeight="1">
      <c r="A291" s="33"/>
      <c r="B291" s="34"/>
      <c r="C291" s="185" t="s">
        <v>452</v>
      </c>
      <c r="D291" s="185" t="s">
        <v>145</v>
      </c>
      <c r="E291" s="186" t="s">
        <v>453</v>
      </c>
      <c r="F291" s="187" t="s">
        <v>454</v>
      </c>
      <c r="G291" s="188" t="s">
        <v>148</v>
      </c>
      <c r="H291" s="189">
        <v>121.91</v>
      </c>
      <c r="I291" s="190"/>
      <c r="J291" s="191">
        <f>ROUND(I291*H291,2)</f>
        <v>0</v>
      </c>
      <c r="K291" s="187" t="s">
        <v>149</v>
      </c>
      <c r="L291" s="38"/>
      <c r="M291" s="192" t="s">
        <v>1</v>
      </c>
      <c r="N291" s="193" t="s">
        <v>41</v>
      </c>
      <c r="O291" s="70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6" t="s">
        <v>193</v>
      </c>
      <c r="AT291" s="196" t="s">
        <v>145</v>
      </c>
      <c r="AU291" s="196" t="s">
        <v>86</v>
      </c>
      <c r="AY291" s="16" t="s">
        <v>142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6" t="s">
        <v>84</v>
      </c>
      <c r="BK291" s="197">
        <f>ROUND(I291*H291,2)</f>
        <v>0</v>
      </c>
      <c r="BL291" s="16" t="s">
        <v>193</v>
      </c>
      <c r="BM291" s="196" t="s">
        <v>455</v>
      </c>
    </row>
    <row r="292" spans="1:65" s="2" customFormat="1" ht="11.25">
      <c r="A292" s="33"/>
      <c r="B292" s="34"/>
      <c r="C292" s="35"/>
      <c r="D292" s="198" t="s">
        <v>151</v>
      </c>
      <c r="E292" s="35"/>
      <c r="F292" s="199" t="s">
        <v>456</v>
      </c>
      <c r="G292" s="35"/>
      <c r="H292" s="35"/>
      <c r="I292" s="200"/>
      <c r="J292" s="35"/>
      <c r="K292" s="35"/>
      <c r="L292" s="38"/>
      <c r="M292" s="201"/>
      <c r="N292" s="202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151</v>
      </c>
      <c r="AU292" s="16" t="s">
        <v>86</v>
      </c>
    </row>
    <row r="293" spans="1:65" s="2" customFormat="1" ht="16.5" customHeight="1">
      <c r="A293" s="33"/>
      <c r="B293" s="34"/>
      <c r="C293" s="227" t="s">
        <v>457</v>
      </c>
      <c r="D293" s="227" t="s">
        <v>314</v>
      </c>
      <c r="E293" s="228" t="s">
        <v>458</v>
      </c>
      <c r="F293" s="229" t="s">
        <v>459</v>
      </c>
      <c r="G293" s="230" t="s">
        <v>148</v>
      </c>
      <c r="H293" s="231">
        <v>128.006</v>
      </c>
      <c r="I293" s="232"/>
      <c r="J293" s="233">
        <f>ROUND(I293*H293,2)</f>
        <v>0</v>
      </c>
      <c r="K293" s="229" t="s">
        <v>149</v>
      </c>
      <c r="L293" s="234"/>
      <c r="M293" s="235" t="s">
        <v>1</v>
      </c>
      <c r="N293" s="236" t="s">
        <v>41</v>
      </c>
      <c r="O293" s="70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6" t="s">
        <v>317</v>
      </c>
      <c r="AT293" s="196" t="s">
        <v>314</v>
      </c>
      <c r="AU293" s="196" t="s">
        <v>86</v>
      </c>
      <c r="AY293" s="16" t="s">
        <v>142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6" t="s">
        <v>84</v>
      </c>
      <c r="BK293" s="197">
        <f>ROUND(I293*H293,2)</f>
        <v>0</v>
      </c>
      <c r="BL293" s="16" t="s">
        <v>193</v>
      </c>
      <c r="BM293" s="196" t="s">
        <v>460</v>
      </c>
    </row>
    <row r="294" spans="1:65" s="13" customFormat="1" ht="11.25">
      <c r="B294" s="203"/>
      <c r="C294" s="204"/>
      <c r="D294" s="205" t="s">
        <v>153</v>
      </c>
      <c r="E294" s="206" t="s">
        <v>1</v>
      </c>
      <c r="F294" s="207" t="s">
        <v>461</v>
      </c>
      <c r="G294" s="204"/>
      <c r="H294" s="208">
        <v>128.006</v>
      </c>
      <c r="I294" s="209"/>
      <c r="J294" s="204"/>
      <c r="K294" s="204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153</v>
      </c>
      <c r="AU294" s="214" t="s">
        <v>86</v>
      </c>
      <c r="AV294" s="13" t="s">
        <v>86</v>
      </c>
      <c r="AW294" s="13" t="s">
        <v>33</v>
      </c>
      <c r="AX294" s="13" t="s">
        <v>76</v>
      </c>
      <c r="AY294" s="214" t="s">
        <v>142</v>
      </c>
    </row>
    <row r="295" spans="1:65" s="14" customFormat="1" ht="11.25">
      <c r="B295" s="215"/>
      <c r="C295" s="216"/>
      <c r="D295" s="205" t="s">
        <v>153</v>
      </c>
      <c r="E295" s="217" t="s">
        <v>1</v>
      </c>
      <c r="F295" s="218" t="s">
        <v>155</v>
      </c>
      <c r="G295" s="216"/>
      <c r="H295" s="219">
        <v>128.006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153</v>
      </c>
      <c r="AU295" s="225" t="s">
        <v>86</v>
      </c>
      <c r="AV295" s="14" t="s">
        <v>150</v>
      </c>
      <c r="AW295" s="14" t="s">
        <v>33</v>
      </c>
      <c r="AX295" s="14" t="s">
        <v>84</v>
      </c>
      <c r="AY295" s="225" t="s">
        <v>142</v>
      </c>
    </row>
    <row r="296" spans="1:65" s="2" customFormat="1" ht="33" customHeight="1">
      <c r="A296" s="33"/>
      <c r="B296" s="34"/>
      <c r="C296" s="185" t="s">
        <v>462</v>
      </c>
      <c r="D296" s="185" t="s">
        <v>145</v>
      </c>
      <c r="E296" s="186" t="s">
        <v>463</v>
      </c>
      <c r="F296" s="187" t="s">
        <v>464</v>
      </c>
      <c r="G296" s="188" t="s">
        <v>148</v>
      </c>
      <c r="H296" s="189">
        <v>263.91000000000003</v>
      </c>
      <c r="I296" s="190"/>
      <c r="J296" s="191">
        <f>ROUND(I296*H296,2)</f>
        <v>0</v>
      </c>
      <c r="K296" s="187" t="s">
        <v>149</v>
      </c>
      <c r="L296" s="38"/>
      <c r="M296" s="192" t="s">
        <v>1</v>
      </c>
      <c r="N296" s="193" t="s">
        <v>41</v>
      </c>
      <c r="O296" s="70"/>
      <c r="P296" s="194">
        <f>O296*H296</f>
        <v>0</v>
      </c>
      <c r="Q296" s="194">
        <v>0</v>
      </c>
      <c r="R296" s="194">
        <f>Q296*H296</f>
        <v>0</v>
      </c>
      <c r="S296" s="194">
        <v>0</v>
      </c>
      <c r="T296" s="19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6" t="s">
        <v>193</v>
      </c>
      <c r="AT296" s="196" t="s">
        <v>145</v>
      </c>
      <c r="AU296" s="196" t="s">
        <v>86</v>
      </c>
      <c r="AY296" s="16" t="s">
        <v>142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6" t="s">
        <v>84</v>
      </c>
      <c r="BK296" s="197">
        <f>ROUND(I296*H296,2)</f>
        <v>0</v>
      </c>
      <c r="BL296" s="16" t="s">
        <v>193</v>
      </c>
      <c r="BM296" s="196" t="s">
        <v>465</v>
      </c>
    </row>
    <row r="297" spans="1:65" s="2" customFormat="1" ht="11.25">
      <c r="A297" s="33"/>
      <c r="B297" s="34"/>
      <c r="C297" s="35"/>
      <c r="D297" s="198" t="s">
        <v>151</v>
      </c>
      <c r="E297" s="35"/>
      <c r="F297" s="199" t="s">
        <v>466</v>
      </c>
      <c r="G297" s="35"/>
      <c r="H297" s="35"/>
      <c r="I297" s="200"/>
      <c r="J297" s="35"/>
      <c r="K297" s="35"/>
      <c r="L297" s="38"/>
      <c r="M297" s="201"/>
      <c r="N297" s="202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151</v>
      </c>
      <c r="AU297" s="16" t="s">
        <v>86</v>
      </c>
    </row>
    <row r="298" spans="1:65" s="13" customFormat="1" ht="11.25">
      <c r="B298" s="203"/>
      <c r="C298" s="204"/>
      <c r="D298" s="205" t="s">
        <v>153</v>
      </c>
      <c r="E298" s="206" t="s">
        <v>1</v>
      </c>
      <c r="F298" s="207" t="s">
        <v>467</v>
      </c>
      <c r="G298" s="204"/>
      <c r="H298" s="208">
        <v>121.91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153</v>
      </c>
      <c r="AU298" s="214" t="s">
        <v>86</v>
      </c>
      <c r="AV298" s="13" t="s">
        <v>86</v>
      </c>
      <c r="AW298" s="13" t="s">
        <v>33</v>
      </c>
      <c r="AX298" s="13" t="s">
        <v>76</v>
      </c>
      <c r="AY298" s="214" t="s">
        <v>142</v>
      </c>
    </row>
    <row r="299" spans="1:65" s="13" customFormat="1" ht="11.25">
      <c r="B299" s="203"/>
      <c r="C299" s="204"/>
      <c r="D299" s="205" t="s">
        <v>153</v>
      </c>
      <c r="E299" s="206" t="s">
        <v>1</v>
      </c>
      <c r="F299" s="207" t="s">
        <v>165</v>
      </c>
      <c r="G299" s="204"/>
      <c r="H299" s="208">
        <v>158.4</v>
      </c>
      <c r="I299" s="209"/>
      <c r="J299" s="204"/>
      <c r="K299" s="204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153</v>
      </c>
      <c r="AU299" s="214" t="s">
        <v>86</v>
      </c>
      <c r="AV299" s="13" t="s">
        <v>86</v>
      </c>
      <c r="AW299" s="13" t="s">
        <v>33</v>
      </c>
      <c r="AX299" s="13" t="s">
        <v>76</v>
      </c>
      <c r="AY299" s="214" t="s">
        <v>142</v>
      </c>
    </row>
    <row r="300" spans="1:65" s="13" customFormat="1" ht="11.25">
      <c r="B300" s="203"/>
      <c r="C300" s="204"/>
      <c r="D300" s="205" t="s">
        <v>153</v>
      </c>
      <c r="E300" s="206" t="s">
        <v>1</v>
      </c>
      <c r="F300" s="207" t="s">
        <v>468</v>
      </c>
      <c r="G300" s="204"/>
      <c r="H300" s="208">
        <v>-16.399999999999999</v>
      </c>
      <c r="I300" s="209"/>
      <c r="J300" s="204"/>
      <c r="K300" s="204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153</v>
      </c>
      <c r="AU300" s="214" t="s">
        <v>86</v>
      </c>
      <c r="AV300" s="13" t="s">
        <v>86</v>
      </c>
      <c r="AW300" s="13" t="s">
        <v>33</v>
      </c>
      <c r="AX300" s="13" t="s">
        <v>76</v>
      </c>
      <c r="AY300" s="214" t="s">
        <v>142</v>
      </c>
    </row>
    <row r="301" spans="1:65" s="14" customFormat="1" ht="11.25">
      <c r="B301" s="215"/>
      <c r="C301" s="216"/>
      <c r="D301" s="205" t="s">
        <v>153</v>
      </c>
      <c r="E301" s="217" t="s">
        <v>1</v>
      </c>
      <c r="F301" s="218" t="s">
        <v>155</v>
      </c>
      <c r="G301" s="216"/>
      <c r="H301" s="219">
        <v>263.91000000000003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153</v>
      </c>
      <c r="AU301" s="225" t="s">
        <v>86</v>
      </c>
      <c r="AV301" s="14" t="s">
        <v>150</v>
      </c>
      <c r="AW301" s="14" t="s">
        <v>33</v>
      </c>
      <c r="AX301" s="14" t="s">
        <v>84</v>
      </c>
      <c r="AY301" s="225" t="s">
        <v>142</v>
      </c>
    </row>
    <row r="302" spans="1:65" s="12" customFormat="1" ht="22.9" customHeight="1">
      <c r="B302" s="169"/>
      <c r="C302" s="170"/>
      <c r="D302" s="171" t="s">
        <v>75</v>
      </c>
      <c r="E302" s="183" t="s">
        <v>469</v>
      </c>
      <c r="F302" s="183" t="s">
        <v>470</v>
      </c>
      <c r="G302" s="170"/>
      <c r="H302" s="170"/>
      <c r="I302" s="173"/>
      <c r="J302" s="184">
        <f>BK302</f>
        <v>0</v>
      </c>
      <c r="K302" s="170"/>
      <c r="L302" s="175"/>
      <c r="M302" s="176"/>
      <c r="N302" s="177"/>
      <c r="O302" s="177"/>
      <c r="P302" s="178">
        <f>SUM(P303:P309)</f>
        <v>0</v>
      </c>
      <c r="Q302" s="177"/>
      <c r="R302" s="178">
        <f>SUM(R303:R309)</f>
        <v>0</v>
      </c>
      <c r="S302" s="177"/>
      <c r="T302" s="179">
        <f>SUM(T303:T309)</f>
        <v>0</v>
      </c>
      <c r="AR302" s="180" t="s">
        <v>86</v>
      </c>
      <c r="AT302" s="181" t="s">
        <v>75</v>
      </c>
      <c r="AU302" s="181" t="s">
        <v>84</v>
      </c>
      <c r="AY302" s="180" t="s">
        <v>142</v>
      </c>
      <c r="BK302" s="182">
        <f>SUM(BK303:BK309)</f>
        <v>0</v>
      </c>
    </row>
    <row r="303" spans="1:65" s="2" customFormat="1" ht="24.2" customHeight="1">
      <c r="A303" s="33"/>
      <c r="B303" s="34"/>
      <c r="C303" s="185" t="s">
        <v>471</v>
      </c>
      <c r="D303" s="185" t="s">
        <v>145</v>
      </c>
      <c r="E303" s="186" t="s">
        <v>472</v>
      </c>
      <c r="F303" s="187" t="s">
        <v>473</v>
      </c>
      <c r="G303" s="188" t="s">
        <v>148</v>
      </c>
      <c r="H303" s="189">
        <v>16.399999999999999</v>
      </c>
      <c r="I303" s="190"/>
      <c r="J303" s="191">
        <f>ROUND(I303*H303,2)</f>
        <v>0</v>
      </c>
      <c r="K303" s="187" t="s">
        <v>149</v>
      </c>
      <c r="L303" s="38"/>
      <c r="M303" s="192" t="s">
        <v>1</v>
      </c>
      <c r="N303" s="193" t="s">
        <v>41</v>
      </c>
      <c r="O303" s="70"/>
      <c r="P303" s="194">
        <f>O303*H303</f>
        <v>0</v>
      </c>
      <c r="Q303" s="194">
        <v>0</v>
      </c>
      <c r="R303" s="194">
        <f>Q303*H303</f>
        <v>0</v>
      </c>
      <c r="S303" s="194">
        <v>0</v>
      </c>
      <c r="T303" s="19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6" t="s">
        <v>193</v>
      </c>
      <c r="AT303" s="196" t="s">
        <v>145</v>
      </c>
      <c r="AU303" s="196" t="s">
        <v>86</v>
      </c>
      <c r="AY303" s="16" t="s">
        <v>142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6" t="s">
        <v>84</v>
      </c>
      <c r="BK303" s="197">
        <f>ROUND(I303*H303,2)</f>
        <v>0</v>
      </c>
      <c r="BL303" s="16" t="s">
        <v>193</v>
      </c>
      <c r="BM303" s="196" t="s">
        <v>474</v>
      </c>
    </row>
    <row r="304" spans="1:65" s="2" customFormat="1" ht="11.25">
      <c r="A304" s="33"/>
      <c r="B304" s="34"/>
      <c r="C304" s="35"/>
      <c r="D304" s="198" t="s">
        <v>151</v>
      </c>
      <c r="E304" s="35"/>
      <c r="F304" s="199" t="s">
        <v>475</v>
      </c>
      <c r="G304" s="35"/>
      <c r="H304" s="35"/>
      <c r="I304" s="200"/>
      <c r="J304" s="35"/>
      <c r="K304" s="35"/>
      <c r="L304" s="38"/>
      <c r="M304" s="201"/>
      <c r="N304" s="202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151</v>
      </c>
      <c r="AU304" s="16" t="s">
        <v>86</v>
      </c>
    </row>
    <row r="305" spans="1:65" s="13" customFormat="1" ht="11.25">
      <c r="B305" s="203"/>
      <c r="C305" s="204"/>
      <c r="D305" s="205" t="s">
        <v>153</v>
      </c>
      <c r="E305" s="206" t="s">
        <v>1</v>
      </c>
      <c r="F305" s="207" t="s">
        <v>476</v>
      </c>
      <c r="G305" s="204"/>
      <c r="H305" s="208">
        <v>16.399999999999999</v>
      </c>
      <c r="I305" s="209"/>
      <c r="J305" s="204"/>
      <c r="K305" s="204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153</v>
      </c>
      <c r="AU305" s="214" t="s">
        <v>86</v>
      </c>
      <c r="AV305" s="13" t="s">
        <v>86</v>
      </c>
      <c r="AW305" s="13" t="s">
        <v>33</v>
      </c>
      <c r="AX305" s="13" t="s">
        <v>76</v>
      </c>
      <c r="AY305" s="214" t="s">
        <v>142</v>
      </c>
    </row>
    <row r="306" spans="1:65" s="14" customFormat="1" ht="11.25">
      <c r="B306" s="215"/>
      <c r="C306" s="216"/>
      <c r="D306" s="205" t="s">
        <v>153</v>
      </c>
      <c r="E306" s="217" t="s">
        <v>1</v>
      </c>
      <c r="F306" s="218" t="s">
        <v>155</v>
      </c>
      <c r="G306" s="216"/>
      <c r="H306" s="219">
        <v>16.399999999999999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153</v>
      </c>
      <c r="AU306" s="225" t="s">
        <v>86</v>
      </c>
      <c r="AV306" s="14" t="s">
        <v>150</v>
      </c>
      <c r="AW306" s="14" t="s">
        <v>33</v>
      </c>
      <c r="AX306" s="14" t="s">
        <v>84</v>
      </c>
      <c r="AY306" s="225" t="s">
        <v>142</v>
      </c>
    </row>
    <row r="307" spans="1:65" s="2" customFormat="1" ht="16.5" customHeight="1">
      <c r="A307" s="33"/>
      <c r="B307" s="34"/>
      <c r="C307" s="227" t="s">
        <v>306</v>
      </c>
      <c r="D307" s="227" t="s">
        <v>314</v>
      </c>
      <c r="E307" s="228" t="s">
        <v>477</v>
      </c>
      <c r="F307" s="229" t="s">
        <v>478</v>
      </c>
      <c r="G307" s="230" t="s">
        <v>148</v>
      </c>
      <c r="H307" s="231">
        <v>16.399999999999999</v>
      </c>
      <c r="I307" s="232"/>
      <c r="J307" s="233">
        <f>ROUND(I307*H307,2)</f>
        <v>0</v>
      </c>
      <c r="K307" s="229" t="s">
        <v>149</v>
      </c>
      <c r="L307" s="234"/>
      <c r="M307" s="235" t="s">
        <v>1</v>
      </c>
      <c r="N307" s="236" t="s">
        <v>41</v>
      </c>
      <c r="O307" s="70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6" t="s">
        <v>317</v>
      </c>
      <c r="AT307" s="196" t="s">
        <v>314</v>
      </c>
      <c r="AU307" s="196" t="s">
        <v>86</v>
      </c>
      <c r="AY307" s="16" t="s">
        <v>142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6" t="s">
        <v>84</v>
      </c>
      <c r="BK307" s="197">
        <f>ROUND(I307*H307,2)</f>
        <v>0</v>
      </c>
      <c r="BL307" s="16" t="s">
        <v>193</v>
      </c>
      <c r="BM307" s="196" t="s">
        <v>479</v>
      </c>
    </row>
    <row r="308" spans="1:65" s="2" customFormat="1" ht="37.9" customHeight="1">
      <c r="A308" s="33"/>
      <c r="B308" s="34"/>
      <c r="C308" s="185" t="s">
        <v>480</v>
      </c>
      <c r="D308" s="185" t="s">
        <v>145</v>
      </c>
      <c r="E308" s="186" t="s">
        <v>481</v>
      </c>
      <c r="F308" s="187" t="s">
        <v>482</v>
      </c>
      <c r="G308" s="188" t="s">
        <v>260</v>
      </c>
      <c r="H308" s="226"/>
      <c r="I308" s="190"/>
      <c r="J308" s="191">
        <f>ROUND(I308*H308,2)</f>
        <v>0</v>
      </c>
      <c r="K308" s="187" t="s">
        <v>149</v>
      </c>
      <c r="L308" s="38"/>
      <c r="M308" s="192" t="s">
        <v>1</v>
      </c>
      <c r="N308" s="193" t="s">
        <v>41</v>
      </c>
      <c r="O308" s="70"/>
      <c r="P308" s="194">
        <f>O308*H308</f>
        <v>0</v>
      </c>
      <c r="Q308" s="194">
        <v>0</v>
      </c>
      <c r="R308" s="194">
        <f>Q308*H308</f>
        <v>0</v>
      </c>
      <c r="S308" s="194">
        <v>0</v>
      </c>
      <c r="T308" s="195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6" t="s">
        <v>193</v>
      </c>
      <c r="AT308" s="196" t="s">
        <v>145</v>
      </c>
      <c r="AU308" s="196" t="s">
        <v>86</v>
      </c>
      <c r="AY308" s="16" t="s">
        <v>142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6" t="s">
        <v>84</v>
      </c>
      <c r="BK308" s="197">
        <f>ROUND(I308*H308,2)</f>
        <v>0</v>
      </c>
      <c r="BL308" s="16" t="s">
        <v>193</v>
      </c>
      <c r="BM308" s="196" t="s">
        <v>483</v>
      </c>
    </row>
    <row r="309" spans="1:65" s="2" customFormat="1" ht="11.25">
      <c r="A309" s="33"/>
      <c r="B309" s="34"/>
      <c r="C309" s="35"/>
      <c r="D309" s="198" t="s">
        <v>151</v>
      </c>
      <c r="E309" s="35"/>
      <c r="F309" s="199" t="s">
        <v>484</v>
      </c>
      <c r="G309" s="35"/>
      <c r="H309" s="35"/>
      <c r="I309" s="200"/>
      <c r="J309" s="35"/>
      <c r="K309" s="35"/>
      <c r="L309" s="38"/>
      <c r="M309" s="201"/>
      <c r="N309" s="202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151</v>
      </c>
      <c r="AU309" s="16" t="s">
        <v>86</v>
      </c>
    </row>
    <row r="310" spans="1:65" s="12" customFormat="1" ht="25.9" customHeight="1">
      <c r="B310" s="169"/>
      <c r="C310" s="170"/>
      <c r="D310" s="171" t="s">
        <v>75</v>
      </c>
      <c r="E310" s="172" t="s">
        <v>485</v>
      </c>
      <c r="F310" s="172" t="s">
        <v>486</v>
      </c>
      <c r="G310" s="170"/>
      <c r="H310" s="170"/>
      <c r="I310" s="173"/>
      <c r="J310" s="174">
        <f>BK310</f>
        <v>0</v>
      </c>
      <c r="K310" s="170"/>
      <c r="L310" s="175"/>
      <c r="M310" s="176"/>
      <c r="N310" s="177"/>
      <c r="O310" s="177"/>
      <c r="P310" s="178">
        <f>SUM(P311:P312)</f>
        <v>0</v>
      </c>
      <c r="Q310" s="177"/>
      <c r="R310" s="178">
        <f>SUM(R311:R312)</f>
        <v>0</v>
      </c>
      <c r="S310" s="177"/>
      <c r="T310" s="179">
        <f>SUM(T311:T312)</f>
        <v>0</v>
      </c>
      <c r="AR310" s="180" t="s">
        <v>150</v>
      </c>
      <c r="AT310" s="181" t="s">
        <v>75</v>
      </c>
      <c r="AU310" s="181" t="s">
        <v>76</v>
      </c>
      <c r="AY310" s="180" t="s">
        <v>142</v>
      </c>
      <c r="BK310" s="182">
        <f>SUM(BK311:BK312)</f>
        <v>0</v>
      </c>
    </row>
    <row r="311" spans="1:65" s="2" customFormat="1" ht="24.2" customHeight="1">
      <c r="A311" s="33"/>
      <c r="B311" s="34"/>
      <c r="C311" s="185" t="s">
        <v>311</v>
      </c>
      <c r="D311" s="185" t="s">
        <v>145</v>
      </c>
      <c r="E311" s="186" t="s">
        <v>487</v>
      </c>
      <c r="F311" s="187" t="s">
        <v>488</v>
      </c>
      <c r="G311" s="188" t="s">
        <v>489</v>
      </c>
      <c r="H311" s="189">
        <v>16</v>
      </c>
      <c r="I311" s="190"/>
      <c r="J311" s="191">
        <f>ROUND(I311*H311,2)</f>
        <v>0</v>
      </c>
      <c r="K311" s="187" t="s">
        <v>149</v>
      </c>
      <c r="L311" s="38"/>
      <c r="M311" s="192" t="s">
        <v>1</v>
      </c>
      <c r="N311" s="193" t="s">
        <v>41</v>
      </c>
      <c r="O311" s="70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6" t="s">
        <v>490</v>
      </c>
      <c r="AT311" s="196" t="s">
        <v>145</v>
      </c>
      <c r="AU311" s="196" t="s">
        <v>84</v>
      </c>
      <c r="AY311" s="16" t="s">
        <v>142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6" t="s">
        <v>84</v>
      </c>
      <c r="BK311" s="197">
        <f>ROUND(I311*H311,2)</f>
        <v>0</v>
      </c>
      <c r="BL311" s="16" t="s">
        <v>490</v>
      </c>
      <c r="BM311" s="196" t="s">
        <v>491</v>
      </c>
    </row>
    <row r="312" spans="1:65" s="2" customFormat="1" ht="11.25">
      <c r="A312" s="33"/>
      <c r="B312" s="34"/>
      <c r="C312" s="35"/>
      <c r="D312" s="198" t="s">
        <v>151</v>
      </c>
      <c r="E312" s="35"/>
      <c r="F312" s="199" t="s">
        <v>492</v>
      </c>
      <c r="G312" s="35"/>
      <c r="H312" s="35"/>
      <c r="I312" s="200"/>
      <c r="J312" s="35"/>
      <c r="K312" s="35"/>
      <c r="L312" s="38"/>
      <c r="M312" s="237"/>
      <c r="N312" s="238"/>
      <c r="O312" s="239"/>
      <c r="P312" s="239"/>
      <c r="Q312" s="239"/>
      <c r="R312" s="239"/>
      <c r="S312" s="239"/>
      <c r="T312" s="24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151</v>
      </c>
      <c r="AU312" s="16" t="s">
        <v>84</v>
      </c>
    </row>
    <row r="313" spans="1:65" s="2" customFormat="1" ht="6.95" customHeight="1">
      <c r="A313" s="33"/>
      <c r="B313" s="53"/>
      <c r="C313" s="54"/>
      <c r="D313" s="54"/>
      <c r="E313" s="54"/>
      <c r="F313" s="54"/>
      <c r="G313" s="54"/>
      <c r="H313" s="54"/>
      <c r="I313" s="54"/>
      <c r="J313" s="54"/>
      <c r="K313" s="54"/>
      <c r="L313" s="38"/>
      <c r="M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</row>
  </sheetData>
  <sheetProtection algorithmName="SHA-512" hashValue="8M6pHmV0Zjo3GVYzJcwdnGTvIAtxHL/ZDyeIyjyoCMnHvIi0eRCq/nSR4O/FHTffblM/3fqwIMktuuAtAny7Iw==" saltValue="4ejsnb2pmv77Av15emDziGEyMV0N4HKHooXmsPRcepzujbDMo4EjM7/6paG2Owf8W/36WitKmVZSLbELnWrkrw==" spinCount="100000" sheet="1" objects="1" scenarios="1" formatColumns="0" formatRows="0" autoFilter="0"/>
  <autoFilter ref="C132:K31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/>
    <hyperlink ref="F142" r:id="rId2"/>
    <hyperlink ref="F144" r:id="rId3"/>
    <hyperlink ref="F150" r:id="rId4"/>
    <hyperlink ref="F156" r:id="rId5"/>
    <hyperlink ref="F160" r:id="rId6"/>
    <hyperlink ref="F162" r:id="rId7"/>
    <hyperlink ref="F166" r:id="rId8"/>
    <hyperlink ref="F170" r:id="rId9"/>
    <hyperlink ref="F176" r:id="rId10"/>
    <hyperlink ref="F178" r:id="rId11"/>
    <hyperlink ref="F180" r:id="rId12"/>
    <hyperlink ref="F184" r:id="rId13"/>
    <hyperlink ref="F187" r:id="rId14"/>
    <hyperlink ref="F191" r:id="rId15"/>
    <hyperlink ref="F193" r:id="rId16"/>
    <hyperlink ref="F195" r:id="rId17"/>
    <hyperlink ref="F197" r:id="rId18"/>
    <hyperlink ref="F199" r:id="rId19"/>
    <hyperlink ref="F201" r:id="rId20"/>
    <hyperlink ref="F204" r:id="rId21"/>
    <hyperlink ref="F206" r:id="rId22"/>
    <hyperlink ref="F210" r:id="rId23"/>
    <hyperlink ref="F213" r:id="rId24"/>
    <hyperlink ref="F217" r:id="rId25"/>
    <hyperlink ref="F219" r:id="rId26"/>
    <hyperlink ref="F223" r:id="rId27"/>
    <hyperlink ref="F226" r:id="rId28"/>
    <hyperlink ref="F228" r:id="rId29"/>
    <hyperlink ref="F231" r:id="rId30"/>
    <hyperlink ref="F234" r:id="rId31"/>
    <hyperlink ref="F237" r:id="rId32"/>
    <hyperlink ref="F242" r:id="rId33"/>
    <hyperlink ref="F245" r:id="rId34"/>
    <hyperlink ref="F251" r:id="rId35"/>
    <hyperlink ref="F254" r:id="rId36"/>
    <hyperlink ref="F256" r:id="rId37"/>
    <hyperlink ref="F258" r:id="rId38"/>
    <hyperlink ref="F260" r:id="rId39"/>
    <hyperlink ref="F262" r:id="rId40"/>
    <hyperlink ref="F264" r:id="rId41"/>
    <hyperlink ref="F268" r:id="rId42"/>
    <hyperlink ref="F272" r:id="rId43"/>
    <hyperlink ref="F277" r:id="rId44"/>
    <hyperlink ref="F282" r:id="rId45"/>
    <hyperlink ref="F285" r:id="rId46"/>
    <hyperlink ref="F290" r:id="rId47"/>
    <hyperlink ref="F292" r:id="rId48"/>
    <hyperlink ref="F297" r:id="rId49"/>
    <hyperlink ref="F304" r:id="rId50"/>
    <hyperlink ref="F309" r:id="rId51"/>
    <hyperlink ref="F312" r:id="rId5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493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ROUND((SUM(BE136:BE348)),  2)</f>
        <v>0</v>
      </c>
      <c r="G33" s="33"/>
      <c r="H33" s="33"/>
      <c r="I33" s="123">
        <v>0.21</v>
      </c>
      <c r="J33" s="122">
        <f>ROUND(((SUM(BE136:BE348))*I33),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ROUND((SUM(BF136:BF348)),  2)</f>
        <v>0</v>
      </c>
      <c r="G34" s="33"/>
      <c r="H34" s="33"/>
      <c r="I34" s="123">
        <v>0.12</v>
      </c>
      <c r="J34" s="122">
        <f>ROUND(((SUM(BF136:BF348))*I34),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ROUND((SUM(BG136:BG348)),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ROUND((SUM(BH136:BH348)),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ROUND((SUM(BI136:BI348)),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02 - 2. NP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J136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J137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J138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113</v>
      </c>
      <c r="E99" s="155"/>
      <c r="F99" s="155"/>
      <c r="G99" s="155"/>
      <c r="H99" s="155"/>
      <c r="I99" s="155"/>
      <c r="J99" s="156">
        <f>J148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114</v>
      </c>
      <c r="E100" s="155"/>
      <c r="F100" s="155"/>
      <c r="G100" s="155"/>
      <c r="H100" s="155"/>
      <c r="I100" s="155"/>
      <c r="J100" s="156">
        <f>J168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115</v>
      </c>
      <c r="E101" s="155"/>
      <c r="F101" s="155"/>
      <c r="G101" s="155"/>
      <c r="H101" s="155"/>
      <c r="I101" s="155"/>
      <c r="J101" s="156">
        <f>J179</f>
        <v>0</v>
      </c>
      <c r="K101" s="153"/>
      <c r="L101" s="157"/>
    </row>
    <row r="102" spans="2:12" s="9" customFormat="1" ht="24.95" hidden="1" customHeight="1">
      <c r="B102" s="146"/>
      <c r="C102" s="147"/>
      <c r="D102" s="148" t="s">
        <v>116</v>
      </c>
      <c r="E102" s="149"/>
      <c r="F102" s="149"/>
      <c r="G102" s="149"/>
      <c r="H102" s="149"/>
      <c r="I102" s="149"/>
      <c r="J102" s="150">
        <f>J182</f>
        <v>0</v>
      </c>
      <c r="K102" s="147"/>
      <c r="L102" s="151"/>
    </row>
    <row r="103" spans="2:12" s="10" customFormat="1" ht="19.899999999999999" hidden="1" customHeight="1">
      <c r="B103" s="152"/>
      <c r="C103" s="153"/>
      <c r="D103" s="154" t="s">
        <v>494</v>
      </c>
      <c r="E103" s="155"/>
      <c r="F103" s="155"/>
      <c r="G103" s="155"/>
      <c r="H103" s="155"/>
      <c r="I103" s="155"/>
      <c r="J103" s="156">
        <f>J183</f>
        <v>0</v>
      </c>
      <c r="K103" s="153"/>
      <c r="L103" s="157"/>
    </row>
    <row r="104" spans="2:12" s="10" customFormat="1" ht="19.899999999999999" hidden="1" customHeight="1">
      <c r="B104" s="152"/>
      <c r="C104" s="153"/>
      <c r="D104" s="154" t="s">
        <v>495</v>
      </c>
      <c r="E104" s="155"/>
      <c r="F104" s="155"/>
      <c r="G104" s="155"/>
      <c r="H104" s="155"/>
      <c r="I104" s="155"/>
      <c r="J104" s="156">
        <f>J190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496</v>
      </c>
      <c r="E105" s="155"/>
      <c r="F105" s="155"/>
      <c r="G105" s="155"/>
      <c r="H105" s="155"/>
      <c r="I105" s="155"/>
      <c r="J105" s="156">
        <f>J205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117</v>
      </c>
      <c r="E106" s="155"/>
      <c r="F106" s="155"/>
      <c r="G106" s="155"/>
      <c r="H106" s="155"/>
      <c r="I106" s="155"/>
      <c r="J106" s="156">
        <f>J216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497</v>
      </c>
      <c r="E107" s="155"/>
      <c r="F107" s="155"/>
      <c r="G107" s="155"/>
      <c r="H107" s="155"/>
      <c r="I107" s="155"/>
      <c r="J107" s="156">
        <f>J232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498</v>
      </c>
      <c r="E108" s="155"/>
      <c r="F108" s="155"/>
      <c r="G108" s="155"/>
      <c r="H108" s="155"/>
      <c r="I108" s="155"/>
      <c r="J108" s="156">
        <f>J239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499</v>
      </c>
      <c r="E109" s="155"/>
      <c r="F109" s="155"/>
      <c r="G109" s="155"/>
      <c r="H109" s="155"/>
      <c r="I109" s="155"/>
      <c r="J109" s="156">
        <f>J245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500</v>
      </c>
      <c r="E110" s="155"/>
      <c r="F110" s="155"/>
      <c r="G110" s="155"/>
      <c r="H110" s="155"/>
      <c r="I110" s="155"/>
      <c r="J110" s="156">
        <f>J259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120</v>
      </c>
      <c r="E111" s="155"/>
      <c r="F111" s="155"/>
      <c r="G111" s="155"/>
      <c r="H111" s="155"/>
      <c r="I111" s="155"/>
      <c r="J111" s="156">
        <f>J262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121</v>
      </c>
      <c r="E112" s="155"/>
      <c r="F112" s="155"/>
      <c r="G112" s="155"/>
      <c r="H112" s="155"/>
      <c r="I112" s="155"/>
      <c r="J112" s="156">
        <f>J274</f>
        <v>0</v>
      </c>
      <c r="K112" s="153"/>
      <c r="L112" s="157"/>
    </row>
    <row r="113" spans="1:31" s="10" customFormat="1" ht="19.899999999999999" hidden="1" customHeight="1">
      <c r="B113" s="152"/>
      <c r="C113" s="153"/>
      <c r="D113" s="154" t="s">
        <v>122</v>
      </c>
      <c r="E113" s="155"/>
      <c r="F113" s="155"/>
      <c r="G113" s="155"/>
      <c r="H113" s="155"/>
      <c r="I113" s="155"/>
      <c r="J113" s="156">
        <f>J306</f>
        <v>0</v>
      </c>
      <c r="K113" s="153"/>
      <c r="L113" s="157"/>
    </row>
    <row r="114" spans="1:31" s="10" customFormat="1" ht="19.899999999999999" hidden="1" customHeight="1">
      <c r="B114" s="152"/>
      <c r="C114" s="153"/>
      <c r="D114" s="154" t="s">
        <v>124</v>
      </c>
      <c r="E114" s="155"/>
      <c r="F114" s="155"/>
      <c r="G114" s="155"/>
      <c r="H114" s="155"/>
      <c r="I114" s="155"/>
      <c r="J114" s="156">
        <f>J314</f>
        <v>0</v>
      </c>
      <c r="K114" s="153"/>
      <c r="L114" s="157"/>
    </row>
    <row r="115" spans="1:31" s="10" customFormat="1" ht="19.899999999999999" hidden="1" customHeight="1">
      <c r="B115" s="152"/>
      <c r="C115" s="153"/>
      <c r="D115" s="154" t="s">
        <v>125</v>
      </c>
      <c r="E115" s="155"/>
      <c r="F115" s="155"/>
      <c r="G115" s="155"/>
      <c r="H115" s="155"/>
      <c r="I115" s="155"/>
      <c r="J115" s="156">
        <f>J336</f>
        <v>0</v>
      </c>
      <c r="K115" s="153"/>
      <c r="L115" s="157"/>
    </row>
    <row r="116" spans="1:31" s="9" customFormat="1" ht="24.95" hidden="1" customHeight="1">
      <c r="B116" s="146"/>
      <c r="C116" s="147"/>
      <c r="D116" s="148" t="s">
        <v>126</v>
      </c>
      <c r="E116" s="149"/>
      <c r="F116" s="149"/>
      <c r="G116" s="149"/>
      <c r="H116" s="149"/>
      <c r="I116" s="149"/>
      <c r="J116" s="150">
        <f>J346</f>
        <v>0</v>
      </c>
      <c r="K116" s="147"/>
      <c r="L116" s="151"/>
    </row>
    <row r="117" spans="1:31" s="2" customFormat="1" ht="21.75" hidden="1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hidden="1" customHeight="1">
      <c r="A118" s="33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ht="11.25" hidden="1"/>
    <row r="120" spans="1:31" ht="11.25" hidden="1"/>
    <row r="121" spans="1:31" ht="11.25" hidden="1"/>
    <row r="122" spans="1:31" s="2" customFormat="1" ht="6.95" customHeight="1">
      <c r="A122" s="33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127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16</v>
      </c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293" t="str">
        <f>E7</f>
        <v>Rekonstrukce odborných učeben, Gymnázium Cheb</v>
      </c>
      <c r="F126" s="294"/>
      <c r="G126" s="294"/>
      <c r="H126" s="294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103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5"/>
      <c r="D128" s="35"/>
      <c r="E128" s="245" t="str">
        <f>E9</f>
        <v>02 - 2. NP</v>
      </c>
      <c r="F128" s="295"/>
      <c r="G128" s="295"/>
      <c r="H128" s="29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5"/>
      <c r="E130" s="35"/>
      <c r="F130" s="26" t="str">
        <f>F12</f>
        <v xml:space="preserve"> </v>
      </c>
      <c r="G130" s="35"/>
      <c r="H130" s="35"/>
      <c r="I130" s="28" t="s">
        <v>22</v>
      </c>
      <c r="J130" s="65" t="str">
        <f>IF(J12="","",J12)</f>
        <v>4. 10. 2024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24</v>
      </c>
      <c r="D132" s="35"/>
      <c r="E132" s="35"/>
      <c r="F132" s="26" t="str">
        <f>E15</f>
        <v>Gymnázium Cheb, Nerudova 2283/7, Cheb</v>
      </c>
      <c r="G132" s="35"/>
      <c r="H132" s="35"/>
      <c r="I132" s="28" t="s">
        <v>32</v>
      </c>
      <c r="J132" s="31" t="str">
        <f>E21</f>
        <v xml:space="preserve"> 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30</v>
      </c>
      <c r="D133" s="35"/>
      <c r="E133" s="35"/>
      <c r="F133" s="26" t="str">
        <f>IF(E18="","",E18)</f>
        <v>Vyplň údaj</v>
      </c>
      <c r="G133" s="35"/>
      <c r="H133" s="35"/>
      <c r="I133" s="28" t="s">
        <v>34</v>
      </c>
      <c r="J133" s="31" t="str">
        <f>E24</f>
        <v xml:space="preserve"> 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58"/>
      <c r="B135" s="159"/>
      <c r="C135" s="160" t="s">
        <v>128</v>
      </c>
      <c r="D135" s="161" t="s">
        <v>61</v>
      </c>
      <c r="E135" s="161" t="s">
        <v>57</v>
      </c>
      <c r="F135" s="161" t="s">
        <v>58</v>
      </c>
      <c r="G135" s="161" t="s">
        <v>129</v>
      </c>
      <c r="H135" s="161" t="s">
        <v>130</v>
      </c>
      <c r="I135" s="161" t="s">
        <v>131</v>
      </c>
      <c r="J135" s="161" t="s">
        <v>107</v>
      </c>
      <c r="K135" s="162" t="s">
        <v>132</v>
      </c>
      <c r="L135" s="163"/>
      <c r="M135" s="74" t="s">
        <v>1</v>
      </c>
      <c r="N135" s="75" t="s">
        <v>40</v>
      </c>
      <c r="O135" s="75" t="s">
        <v>133</v>
      </c>
      <c r="P135" s="75" t="s">
        <v>134</v>
      </c>
      <c r="Q135" s="75" t="s">
        <v>135</v>
      </c>
      <c r="R135" s="75" t="s">
        <v>136</v>
      </c>
      <c r="S135" s="75" t="s">
        <v>137</v>
      </c>
      <c r="T135" s="76" t="s">
        <v>138</v>
      </c>
      <c r="U135" s="158"/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/>
    </row>
    <row r="136" spans="1:65" s="2" customFormat="1" ht="22.9" customHeight="1">
      <c r="A136" s="33"/>
      <c r="B136" s="34"/>
      <c r="C136" s="81" t="s">
        <v>139</v>
      </c>
      <c r="D136" s="35"/>
      <c r="E136" s="35"/>
      <c r="F136" s="35"/>
      <c r="G136" s="35"/>
      <c r="H136" s="35"/>
      <c r="I136" s="35"/>
      <c r="J136" s="164">
        <f>BK136</f>
        <v>0</v>
      </c>
      <c r="K136" s="35"/>
      <c r="L136" s="38"/>
      <c r="M136" s="77"/>
      <c r="N136" s="165"/>
      <c r="O136" s="78"/>
      <c r="P136" s="166">
        <f>P137+P182+P346</f>
        <v>0</v>
      </c>
      <c r="Q136" s="78"/>
      <c r="R136" s="166">
        <f>R137+R182+R346</f>
        <v>0.24649520000000003</v>
      </c>
      <c r="S136" s="78"/>
      <c r="T136" s="167">
        <f>T137+T182+T346</f>
        <v>1.057E-2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75</v>
      </c>
      <c r="AU136" s="16" t="s">
        <v>109</v>
      </c>
      <c r="BK136" s="168">
        <f>BK137+BK182+BK346</f>
        <v>0</v>
      </c>
    </row>
    <row r="137" spans="1:65" s="12" customFormat="1" ht="25.9" customHeight="1">
      <c r="B137" s="169"/>
      <c r="C137" s="170"/>
      <c r="D137" s="171" t="s">
        <v>75</v>
      </c>
      <c r="E137" s="172" t="s">
        <v>140</v>
      </c>
      <c r="F137" s="172" t="s">
        <v>141</v>
      </c>
      <c r="G137" s="170"/>
      <c r="H137" s="170"/>
      <c r="I137" s="173"/>
      <c r="J137" s="174">
        <f>BK137</f>
        <v>0</v>
      </c>
      <c r="K137" s="170"/>
      <c r="L137" s="175"/>
      <c r="M137" s="176"/>
      <c r="N137" s="177"/>
      <c r="O137" s="177"/>
      <c r="P137" s="178">
        <f>P138+P148+P168+P179</f>
        <v>0</v>
      </c>
      <c r="Q137" s="177"/>
      <c r="R137" s="178">
        <f>R138+R148+R168+R179</f>
        <v>6.4000000000000001E-2</v>
      </c>
      <c r="S137" s="177"/>
      <c r="T137" s="179">
        <f>T138+T148+T168+T179</f>
        <v>0</v>
      </c>
      <c r="AR137" s="180" t="s">
        <v>84</v>
      </c>
      <c r="AT137" s="181" t="s">
        <v>75</v>
      </c>
      <c r="AU137" s="181" t="s">
        <v>76</v>
      </c>
      <c r="AY137" s="180" t="s">
        <v>142</v>
      </c>
      <c r="BK137" s="182">
        <f>BK138+BK148+BK168+BK179</f>
        <v>0</v>
      </c>
    </row>
    <row r="138" spans="1:65" s="12" customFormat="1" ht="22.9" customHeight="1">
      <c r="B138" s="169"/>
      <c r="C138" s="170"/>
      <c r="D138" s="171" t="s">
        <v>75</v>
      </c>
      <c r="E138" s="183" t="s">
        <v>156</v>
      </c>
      <c r="F138" s="183" t="s">
        <v>157</v>
      </c>
      <c r="G138" s="170"/>
      <c r="H138" s="170"/>
      <c r="I138" s="173"/>
      <c r="J138" s="184">
        <f>BK138</f>
        <v>0</v>
      </c>
      <c r="K138" s="170"/>
      <c r="L138" s="175"/>
      <c r="M138" s="176"/>
      <c r="N138" s="177"/>
      <c r="O138" s="177"/>
      <c r="P138" s="178">
        <f>SUM(P139:P147)</f>
        <v>0</v>
      </c>
      <c r="Q138" s="177"/>
      <c r="R138" s="178">
        <f>SUM(R139:R147)</f>
        <v>0</v>
      </c>
      <c r="S138" s="177"/>
      <c r="T138" s="179">
        <f>SUM(T139:T147)</f>
        <v>0</v>
      </c>
      <c r="AR138" s="180" t="s">
        <v>84</v>
      </c>
      <c r="AT138" s="181" t="s">
        <v>75</v>
      </c>
      <c r="AU138" s="181" t="s">
        <v>84</v>
      </c>
      <c r="AY138" s="180" t="s">
        <v>142</v>
      </c>
      <c r="BK138" s="182">
        <f>SUM(BK139:BK147)</f>
        <v>0</v>
      </c>
    </row>
    <row r="139" spans="1:65" s="2" customFormat="1" ht="37.9" customHeight="1">
      <c r="A139" s="33"/>
      <c r="B139" s="34"/>
      <c r="C139" s="185" t="s">
        <v>84</v>
      </c>
      <c r="D139" s="185" t="s">
        <v>145</v>
      </c>
      <c r="E139" s="186" t="s">
        <v>501</v>
      </c>
      <c r="F139" s="187" t="s">
        <v>502</v>
      </c>
      <c r="G139" s="188" t="s">
        <v>148</v>
      </c>
      <c r="H139" s="189">
        <v>43.746000000000002</v>
      </c>
      <c r="I139" s="190"/>
      <c r="J139" s="191">
        <f>ROUND(I139*H139,2)</f>
        <v>0</v>
      </c>
      <c r="K139" s="187" t="s">
        <v>149</v>
      </c>
      <c r="L139" s="38"/>
      <c r="M139" s="192" t="s">
        <v>1</v>
      </c>
      <c r="N139" s="193" t="s">
        <v>41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150</v>
      </c>
      <c r="AT139" s="196" t="s">
        <v>145</v>
      </c>
      <c r="AU139" s="196" t="s">
        <v>86</v>
      </c>
      <c r="AY139" s="16" t="s">
        <v>142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84</v>
      </c>
      <c r="BK139" s="197">
        <f>ROUND(I139*H139,2)</f>
        <v>0</v>
      </c>
      <c r="BL139" s="16" t="s">
        <v>150</v>
      </c>
      <c r="BM139" s="196" t="s">
        <v>86</v>
      </c>
    </row>
    <row r="140" spans="1:65" s="2" customFormat="1" ht="11.25">
      <c r="A140" s="33"/>
      <c r="B140" s="34"/>
      <c r="C140" s="35"/>
      <c r="D140" s="198" t="s">
        <v>151</v>
      </c>
      <c r="E140" s="35"/>
      <c r="F140" s="199" t="s">
        <v>503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151</v>
      </c>
      <c r="AU140" s="16" t="s">
        <v>86</v>
      </c>
    </row>
    <row r="141" spans="1:65" s="13" customFormat="1" ht="11.25">
      <c r="B141" s="203"/>
      <c r="C141" s="204"/>
      <c r="D141" s="205" t="s">
        <v>153</v>
      </c>
      <c r="E141" s="206" t="s">
        <v>1</v>
      </c>
      <c r="F141" s="207" t="s">
        <v>504</v>
      </c>
      <c r="G141" s="204"/>
      <c r="H141" s="208">
        <v>124.08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153</v>
      </c>
      <c r="AU141" s="214" t="s">
        <v>86</v>
      </c>
      <c r="AV141" s="13" t="s">
        <v>86</v>
      </c>
      <c r="AW141" s="13" t="s">
        <v>33</v>
      </c>
      <c r="AX141" s="13" t="s">
        <v>76</v>
      </c>
      <c r="AY141" s="214" t="s">
        <v>142</v>
      </c>
    </row>
    <row r="142" spans="1:65" s="13" customFormat="1" ht="11.25">
      <c r="B142" s="203"/>
      <c r="C142" s="204"/>
      <c r="D142" s="205" t="s">
        <v>153</v>
      </c>
      <c r="E142" s="206" t="s">
        <v>1</v>
      </c>
      <c r="F142" s="207" t="s">
        <v>505</v>
      </c>
      <c r="G142" s="204"/>
      <c r="H142" s="208">
        <v>84.48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153</v>
      </c>
      <c r="AU142" s="214" t="s">
        <v>86</v>
      </c>
      <c r="AV142" s="13" t="s">
        <v>86</v>
      </c>
      <c r="AW142" s="13" t="s">
        <v>33</v>
      </c>
      <c r="AX142" s="13" t="s">
        <v>76</v>
      </c>
      <c r="AY142" s="214" t="s">
        <v>142</v>
      </c>
    </row>
    <row r="143" spans="1:65" s="13" customFormat="1" ht="11.25">
      <c r="B143" s="203"/>
      <c r="C143" s="204"/>
      <c r="D143" s="205" t="s">
        <v>153</v>
      </c>
      <c r="E143" s="206" t="s">
        <v>1</v>
      </c>
      <c r="F143" s="207" t="s">
        <v>506</v>
      </c>
      <c r="G143" s="204"/>
      <c r="H143" s="208">
        <v>124.08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153</v>
      </c>
      <c r="AU143" s="214" t="s">
        <v>86</v>
      </c>
      <c r="AV143" s="13" t="s">
        <v>86</v>
      </c>
      <c r="AW143" s="13" t="s">
        <v>33</v>
      </c>
      <c r="AX143" s="13" t="s">
        <v>76</v>
      </c>
      <c r="AY143" s="214" t="s">
        <v>142</v>
      </c>
    </row>
    <row r="144" spans="1:65" s="13" customFormat="1" ht="11.25">
      <c r="B144" s="203"/>
      <c r="C144" s="204"/>
      <c r="D144" s="205" t="s">
        <v>153</v>
      </c>
      <c r="E144" s="206" t="s">
        <v>1</v>
      </c>
      <c r="F144" s="207" t="s">
        <v>507</v>
      </c>
      <c r="G144" s="204"/>
      <c r="H144" s="208">
        <v>-41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153</v>
      </c>
      <c r="AU144" s="214" t="s">
        <v>86</v>
      </c>
      <c r="AV144" s="13" t="s">
        <v>86</v>
      </c>
      <c r="AW144" s="13" t="s">
        <v>33</v>
      </c>
      <c r="AX144" s="13" t="s">
        <v>76</v>
      </c>
      <c r="AY144" s="214" t="s">
        <v>142</v>
      </c>
    </row>
    <row r="145" spans="1:65" s="14" customFormat="1" ht="11.25">
      <c r="B145" s="215"/>
      <c r="C145" s="216"/>
      <c r="D145" s="205" t="s">
        <v>153</v>
      </c>
      <c r="E145" s="217" t="s">
        <v>1</v>
      </c>
      <c r="F145" s="218" t="s">
        <v>155</v>
      </c>
      <c r="G145" s="216"/>
      <c r="H145" s="219">
        <v>291.64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153</v>
      </c>
      <c r="AU145" s="225" t="s">
        <v>86</v>
      </c>
      <c r="AV145" s="14" t="s">
        <v>150</v>
      </c>
      <c r="AW145" s="14" t="s">
        <v>33</v>
      </c>
      <c r="AX145" s="14" t="s">
        <v>76</v>
      </c>
      <c r="AY145" s="225" t="s">
        <v>142</v>
      </c>
    </row>
    <row r="146" spans="1:65" s="13" customFormat="1" ht="11.25">
      <c r="B146" s="203"/>
      <c r="C146" s="204"/>
      <c r="D146" s="205" t="s">
        <v>153</v>
      </c>
      <c r="E146" s="206" t="s">
        <v>1</v>
      </c>
      <c r="F146" s="207" t="s">
        <v>508</v>
      </c>
      <c r="G146" s="204"/>
      <c r="H146" s="208">
        <v>43.746000000000002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153</v>
      </c>
      <c r="AU146" s="214" t="s">
        <v>86</v>
      </c>
      <c r="AV146" s="13" t="s">
        <v>86</v>
      </c>
      <c r="AW146" s="13" t="s">
        <v>33</v>
      </c>
      <c r="AX146" s="13" t="s">
        <v>76</v>
      </c>
      <c r="AY146" s="214" t="s">
        <v>142</v>
      </c>
    </row>
    <row r="147" spans="1:65" s="14" customFormat="1" ht="11.25">
      <c r="B147" s="215"/>
      <c r="C147" s="216"/>
      <c r="D147" s="205" t="s">
        <v>153</v>
      </c>
      <c r="E147" s="217" t="s">
        <v>1</v>
      </c>
      <c r="F147" s="218" t="s">
        <v>155</v>
      </c>
      <c r="G147" s="216"/>
      <c r="H147" s="219">
        <v>43.746000000000002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153</v>
      </c>
      <c r="AU147" s="225" t="s">
        <v>86</v>
      </c>
      <c r="AV147" s="14" t="s">
        <v>150</v>
      </c>
      <c r="AW147" s="14" t="s">
        <v>33</v>
      </c>
      <c r="AX147" s="14" t="s">
        <v>84</v>
      </c>
      <c r="AY147" s="225" t="s">
        <v>142</v>
      </c>
    </row>
    <row r="148" spans="1:65" s="12" customFormat="1" ht="22.9" customHeight="1">
      <c r="B148" s="169"/>
      <c r="C148" s="170"/>
      <c r="D148" s="171" t="s">
        <v>75</v>
      </c>
      <c r="E148" s="183" t="s">
        <v>174</v>
      </c>
      <c r="F148" s="183" t="s">
        <v>175</v>
      </c>
      <c r="G148" s="170"/>
      <c r="H148" s="170"/>
      <c r="I148" s="173"/>
      <c r="J148" s="184">
        <f>BK148</f>
        <v>0</v>
      </c>
      <c r="K148" s="170"/>
      <c r="L148" s="175"/>
      <c r="M148" s="176"/>
      <c r="N148" s="177"/>
      <c r="O148" s="177"/>
      <c r="P148" s="178">
        <f>SUM(P149:P167)</f>
        <v>0</v>
      </c>
      <c r="Q148" s="177"/>
      <c r="R148" s="178">
        <f>SUM(R149:R167)</f>
        <v>6.4000000000000001E-2</v>
      </c>
      <c r="S148" s="177"/>
      <c r="T148" s="179">
        <f>SUM(T149:T167)</f>
        <v>0</v>
      </c>
      <c r="AR148" s="180" t="s">
        <v>84</v>
      </c>
      <c r="AT148" s="181" t="s">
        <v>75</v>
      </c>
      <c r="AU148" s="181" t="s">
        <v>84</v>
      </c>
      <c r="AY148" s="180" t="s">
        <v>142</v>
      </c>
      <c r="BK148" s="182">
        <f>SUM(BK149:BK167)</f>
        <v>0</v>
      </c>
    </row>
    <row r="149" spans="1:65" s="2" customFormat="1" ht="33" customHeight="1">
      <c r="A149" s="33"/>
      <c r="B149" s="34"/>
      <c r="C149" s="185" t="s">
        <v>86</v>
      </c>
      <c r="D149" s="185" t="s">
        <v>145</v>
      </c>
      <c r="E149" s="186" t="s">
        <v>177</v>
      </c>
      <c r="F149" s="187" t="s">
        <v>178</v>
      </c>
      <c r="G149" s="188" t="s">
        <v>148</v>
      </c>
      <c r="H149" s="189">
        <v>209.5</v>
      </c>
      <c r="I149" s="190"/>
      <c r="J149" s="191">
        <f>ROUND(I149*H149,2)</f>
        <v>0</v>
      </c>
      <c r="K149" s="187" t="s">
        <v>149</v>
      </c>
      <c r="L149" s="38"/>
      <c r="M149" s="192" t="s">
        <v>1</v>
      </c>
      <c r="N149" s="193" t="s">
        <v>41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150</v>
      </c>
      <c r="AT149" s="196" t="s">
        <v>145</v>
      </c>
      <c r="AU149" s="196" t="s">
        <v>86</v>
      </c>
      <c r="AY149" s="16" t="s">
        <v>142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84</v>
      </c>
      <c r="BK149" s="197">
        <f>ROUND(I149*H149,2)</f>
        <v>0</v>
      </c>
      <c r="BL149" s="16" t="s">
        <v>150</v>
      </c>
      <c r="BM149" s="196" t="s">
        <v>150</v>
      </c>
    </row>
    <row r="150" spans="1:65" s="2" customFormat="1" ht="11.25">
      <c r="A150" s="33"/>
      <c r="B150" s="34"/>
      <c r="C150" s="35"/>
      <c r="D150" s="198" t="s">
        <v>151</v>
      </c>
      <c r="E150" s="35"/>
      <c r="F150" s="199" t="s">
        <v>180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151</v>
      </c>
      <c r="AU150" s="16" t="s">
        <v>86</v>
      </c>
    </row>
    <row r="151" spans="1:65" s="13" customFormat="1" ht="11.25">
      <c r="B151" s="203"/>
      <c r="C151" s="204"/>
      <c r="D151" s="205" t="s">
        <v>153</v>
      </c>
      <c r="E151" s="206" t="s">
        <v>1</v>
      </c>
      <c r="F151" s="207" t="s">
        <v>509</v>
      </c>
      <c r="G151" s="204"/>
      <c r="H151" s="208">
        <v>209.5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153</v>
      </c>
      <c r="AU151" s="214" t="s">
        <v>86</v>
      </c>
      <c r="AV151" s="13" t="s">
        <v>86</v>
      </c>
      <c r="AW151" s="13" t="s">
        <v>33</v>
      </c>
      <c r="AX151" s="13" t="s">
        <v>76</v>
      </c>
      <c r="AY151" s="214" t="s">
        <v>142</v>
      </c>
    </row>
    <row r="152" spans="1:65" s="14" customFormat="1" ht="11.25">
      <c r="B152" s="215"/>
      <c r="C152" s="216"/>
      <c r="D152" s="205" t="s">
        <v>153</v>
      </c>
      <c r="E152" s="217" t="s">
        <v>1</v>
      </c>
      <c r="F152" s="218" t="s">
        <v>155</v>
      </c>
      <c r="G152" s="216"/>
      <c r="H152" s="219">
        <v>209.5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153</v>
      </c>
      <c r="AU152" s="225" t="s">
        <v>86</v>
      </c>
      <c r="AV152" s="14" t="s">
        <v>150</v>
      </c>
      <c r="AW152" s="14" t="s">
        <v>33</v>
      </c>
      <c r="AX152" s="14" t="s">
        <v>84</v>
      </c>
      <c r="AY152" s="225" t="s">
        <v>142</v>
      </c>
    </row>
    <row r="153" spans="1:65" s="2" customFormat="1" ht="24.2" customHeight="1">
      <c r="A153" s="33"/>
      <c r="B153" s="34"/>
      <c r="C153" s="185" t="s">
        <v>143</v>
      </c>
      <c r="D153" s="185" t="s">
        <v>145</v>
      </c>
      <c r="E153" s="186" t="s">
        <v>182</v>
      </c>
      <c r="F153" s="187" t="s">
        <v>183</v>
      </c>
      <c r="G153" s="188" t="s">
        <v>148</v>
      </c>
      <c r="H153" s="189">
        <v>209.5</v>
      </c>
      <c r="I153" s="190"/>
      <c r="J153" s="191">
        <f>ROUND(I153*H153,2)</f>
        <v>0</v>
      </c>
      <c r="K153" s="187" t="s">
        <v>149</v>
      </c>
      <c r="L153" s="38"/>
      <c r="M153" s="192" t="s">
        <v>1</v>
      </c>
      <c r="N153" s="193" t="s">
        <v>41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150</v>
      </c>
      <c r="AT153" s="196" t="s">
        <v>145</v>
      </c>
      <c r="AU153" s="196" t="s">
        <v>86</v>
      </c>
      <c r="AY153" s="16" t="s">
        <v>142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84</v>
      </c>
      <c r="BK153" s="197">
        <f>ROUND(I153*H153,2)</f>
        <v>0</v>
      </c>
      <c r="BL153" s="16" t="s">
        <v>150</v>
      </c>
      <c r="BM153" s="196" t="s">
        <v>156</v>
      </c>
    </row>
    <row r="154" spans="1:65" s="2" customFormat="1" ht="11.25">
      <c r="A154" s="33"/>
      <c r="B154" s="34"/>
      <c r="C154" s="35"/>
      <c r="D154" s="198" t="s">
        <v>151</v>
      </c>
      <c r="E154" s="35"/>
      <c r="F154" s="199" t="s">
        <v>184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151</v>
      </c>
      <c r="AU154" s="16" t="s">
        <v>86</v>
      </c>
    </row>
    <row r="155" spans="1:65" s="2" customFormat="1" ht="24.2" customHeight="1">
      <c r="A155" s="33"/>
      <c r="B155" s="34"/>
      <c r="C155" s="185" t="s">
        <v>150</v>
      </c>
      <c r="D155" s="185" t="s">
        <v>145</v>
      </c>
      <c r="E155" s="186" t="s">
        <v>510</v>
      </c>
      <c r="F155" s="187" t="s">
        <v>511</v>
      </c>
      <c r="G155" s="188" t="s">
        <v>169</v>
      </c>
      <c r="H155" s="189">
        <v>9.2999999999999999E-2</v>
      </c>
      <c r="I155" s="190"/>
      <c r="J155" s="191">
        <f>ROUND(I155*H155,2)</f>
        <v>0</v>
      </c>
      <c r="K155" s="187" t="s">
        <v>1</v>
      </c>
      <c r="L155" s="38"/>
      <c r="M155" s="192" t="s">
        <v>1</v>
      </c>
      <c r="N155" s="193" t="s">
        <v>41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150</v>
      </c>
      <c r="AT155" s="196" t="s">
        <v>145</v>
      </c>
      <c r="AU155" s="196" t="s">
        <v>86</v>
      </c>
      <c r="AY155" s="16" t="s">
        <v>142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84</v>
      </c>
      <c r="BK155" s="197">
        <f>ROUND(I155*H155,2)</f>
        <v>0</v>
      </c>
      <c r="BL155" s="16" t="s">
        <v>150</v>
      </c>
      <c r="BM155" s="196" t="s">
        <v>170</v>
      </c>
    </row>
    <row r="156" spans="1:65" s="13" customFormat="1" ht="11.25">
      <c r="B156" s="203"/>
      <c r="C156" s="204"/>
      <c r="D156" s="205" t="s">
        <v>153</v>
      </c>
      <c r="E156" s="206" t="s">
        <v>1</v>
      </c>
      <c r="F156" s="207" t="s">
        <v>512</v>
      </c>
      <c r="G156" s="204"/>
      <c r="H156" s="208">
        <v>9.2999999999999999E-2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86</v>
      </c>
      <c r="AV156" s="13" t="s">
        <v>86</v>
      </c>
      <c r="AW156" s="13" t="s">
        <v>33</v>
      </c>
      <c r="AX156" s="13" t="s">
        <v>76</v>
      </c>
      <c r="AY156" s="214" t="s">
        <v>142</v>
      </c>
    </row>
    <row r="157" spans="1:65" s="14" customFormat="1" ht="11.25">
      <c r="B157" s="215"/>
      <c r="C157" s="216"/>
      <c r="D157" s="205" t="s">
        <v>153</v>
      </c>
      <c r="E157" s="217" t="s">
        <v>1</v>
      </c>
      <c r="F157" s="218" t="s">
        <v>155</v>
      </c>
      <c r="G157" s="216"/>
      <c r="H157" s="219">
        <v>9.2999999999999999E-2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153</v>
      </c>
      <c r="AU157" s="225" t="s">
        <v>86</v>
      </c>
      <c r="AV157" s="14" t="s">
        <v>150</v>
      </c>
      <c r="AW157" s="14" t="s">
        <v>33</v>
      </c>
      <c r="AX157" s="14" t="s">
        <v>84</v>
      </c>
      <c r="AY157" s="225" t="s">
        <v>142</v>
      </c>
    </row>
    <row r="158" spans="1:65" s="2" customFormat="1" ht="24.2" customHeight="1">
      <c r="A158" s="33"/>
      <c r="B158" s="34"/>
      <c r="C158" s="185" t="s">
        <v>176</v>
      </c>
      <c r="D158" s="185" t="s">
        <v>145</v>
      </c>
      <c r="E158" s="186" t="s">
        <v>513</v>
      </c>
      <c r="F158" s="187" t="s">
        <v>514</v>
      </c>
      <c r="G158" s="188" t="s">
        <v>160</v>
      </c>
      <c r="H158" s="189">
        <v>3</v>
      </c>
      <c r="I158" s="190"/>
      <c r="J158" s="191">
        <f>ROUND(I158*H158,2)</f>
        <v>0</v>
      </c>
      <c r="K158" s="187" t="s">
        <v>149</v>
      </c>
      <c r="L158" s="38"/>
      <c r="M158" s="192" t="s">
        <v>1</v>
      </c>
      <c r="N158" s="193" t="s">
        <v>41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150</v>
      </c>
      <c r="AT158" s="196" t="s">
        <v>145</v>
      </c>
      <c r="AU158" s="196" t="s">
        <v>86</v>
      </c>
      <c r="AY158" s="16" t="s">
        <v>142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84</v>
      </c>
      <c r="BK158" s="197">
        <f>ROUND(I158*H158,2)</f>
        <v>0</v>
      </c>
      <c r="BL158" s="16" t="s">
        <v>150</v>
      </c>
      <c r="BM158" s="196" t="s">
        <v>179</v>
      </c>
    </row>
    <row r="159" spans="1:65" s="2" customFormat="1" ht="11.25">
      <c r="A159" s="33"/>
      <c r="B159" s="34"/>
      <c r="C159" s="35"/>
      <c r="D159" s="198" t="s">
        <v>151</v>
      </c>
      <c r="E159" s="35"/>
      <c r="F159" s="199" t="s">
        <v>515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151</v>
      </c>
      <c r="AU159" s="16" t="s">
        <v>86</v>
      </c>
    </row>
    <row r="160" spans="1:65" s="2" customFormat="1" ht="24.2" customHeight="1">
      <c r="A160" s="33"/>
      <c r="B160" s="34"/>
      <c r="C160" s="185" t="s">
        <v>156</v>
      </c>
      <c r="D160" s="185" t="s">
        <v>145</v>
      </c>
      <c r="E160" s="186" t="s">
        <v>196</v>
      </c>
      <c r="F160" s="187" t="s">
        <v>197</v>
      </c>
      <c r="G160" s="188" t="s">
        <v>148</v>
      </c>
      <c r="H160" s="189">
        <v>8.2799999999999994</v>
      </c>
      <c r="I160" s="190"/>
      <c r="J160" s="191">
        <f>ROUND(I160*H160,2)</f>
        <v>0</v>
      </c>
      <c r="K160" s="187" t="s">
        <v>149</v>
      </c>
      <c r="L160" s="38"/>
      <c r="M160" s="192" t="s">
        <v>1</v>
      </c>
      <c r="N160" s="193" t="s">
        <v>41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150</v>
      </c>
      <c r="AT160" s="196" t="s">
        <v>145</v>
      </c>
      <c r="AU160" s="196" t="s">
        <v>86</v>
      </c>
      <c r="AY160" s="16" t="s">
        <v>142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84</v>
      </c>
      <c r="BK160" s="197">
        <f>ROUND(I160*H160,2)</f>
        <v>0</v>
      </c>
      <c r="BL160" s="16" t="s">
        <v>150</v>
      </c>
      <c r="BM160" s="196" t="s">
        <v>8</v>
      </c>
    </row>
    <row r="161" spans="1:65" s="2" customFormat="1" ht="11.25">
      <c r="A161" s="33"/>
      <c r="B161" s="34"/>
      <c r="C161" s="35"/>
      <c r="D161" s="198" t="s">
        <v>151</v>
      </c>
      <c r="E161" s="35"/>
      <c r="F161" s="199" t="s">
        <v>199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151</v>
      </c>
      <c r="AU161" s="16" t="s">
        <v>86</v>
      </c>
    </row>
    <row r="162" spans="1:65" s="2" customFormat="1" ht="21.75" customHeight="1">
      <c r="A162" s="33"/>
      <c r="B162" s="34"/>
      <c r="C162" s="185" t="s">
        <v>185</v>
      </c>
      <c r="D162" s="185" t="s">
        <v>145</v>
      </c>
      <c r="E162" s="186" t="s">
        <v>516</v>
      </c>
      <c r="F162" s="187" t="s">
        <v>517</v>
      </c>
      <c r="G162" s="188" t="s">
        <v>293</v>
      </c>
      <c r="H162" s="189">
        <v>16.440000000000001</v>
      </c>
      <c r="I162" s="190"/>
      <c r="J162" s="191">
        <f>ROUND(I162*H162,2)</f>
        <v>0</v>
      </c>
      <c r="K162" s="187" t="s">
        <v>1</v>
      </c>
      <c r="L162" s="38"/>
      <c r="M162" s="192" t="s">
        <v>1</v>
      </c>
      <c r="N162" s="193" t="s">
        <v>41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311</v>
      </c>
      <c r="AT162" s="196" t="s">
        <v>145</v>
      </c>
      <c r="AU162" s="196" t="s">
        <v>86</v>
      </c>
      <c r="AY162" s="16" t="s">
        <v>142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84</v>
      </c>
      <c r="BK162" s="197">
        <f>ROUND(I162*H162,2)</f>
        <v>0</v>
      </c>
      <c r="BL162" s="16" t="s">
        <v>311</v>
      </c>
      <c r="BM162" s="196" t="s">
        <v>518</v>
      </c>
    </row>
    <row r="163" spans="1:65" s="13" customFormat="1" ht="11.25">
      <c r="B163" s="203"/>
      <c r="C163" s="204"/>
      <c r="D163" s="205" t="s">
        <v>153</v>
      </c>
      <c r="E163" s="206" t="s">
        <v>1</v>
      </c>
      <c r="F163" s="207" t="s">
        <v>519</v>
      </c>
      <c r="G163" s="204"/>
      <c r="H163" s="208">
        <v>16.440000000000001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153</v>
      </c>
      <c r="AU163" s="214" t="s">
        <v>86</v>
      </c>
      <c r="AV163" s="13" t="s">
        <v>86</v>
      </c>
      <c r="AW163" s="13" t="s">
        <v>33</v>
      </c>
      <c r="AX163" s="13" t="s">
        <v>76</v>
      </c>
      <c r="AY163" s="214" t="s">
        <v>142</v>
      </c>
    </row>
    <row r="164" spans="1:65" s="14" customFormat="1" ht="11.25">
      <c r="B164" s="215"/>
      <c r="C164" s="216"/>
      <c r="D164" s="205" t="s">
        <v>153</v>
      </c>
      <c r="E164" s="217" t="s">
        <v>1</v>
      </c>
      <c r="F164" s="218" t="s">
        <v>155</v>
      </c>
      <c r="G164" s="216"/>
      <c r="H164" s="219">
        <v>16.440000000000001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153</v>
      </c>
      <c r="AU164" s="225" t="s">
        <v>86</v>
      </c>
      <c r="AV164" s="14" t="s">
        <v>150</v>
      </c>
      <c r="AW164" s="14" t="s">
        <v>33</v>
      </c>
      <c r="AX164" s="14" t="s">
        <v>84</v>
      </c>
      <c r="AY164" s="225" t="s">
        <v>142</v>
      </c>
    </row>
    <row r="165" spans="1:65" s="2" customFormat="1" ht="16.5" customHeight="1">
      <c r="A165" s="33"/>
      <c r="B165" s="34"/>
      <c r="C165" s="227" t="s">
        <v>170</v>
      </c>
      <c r="D165" s="227" t="s">
        <v>314</v>
      </c>
      <c r="E165" s="228" t="s">
        <v>520</v>
      </c>
      <c r="F165" s="229" t="s">
        <v>521</v>
      </c>
      <c r="G165" s="230" t="s">
        <v>206</v>
      </c>
      <c r="H165" s="231">
        <v>6.4000000000000001E-2</v>
      </c>
      <c r="I165" s="232"/>
      <c r="J165" s="233">
        <f>ROUND(I165*H165,2)</f>
        <v>0</v>
      </c>
      <c r="K165" s="229" t="s">
        <v>149</v>
      </c>
      <c r="L165" s="234"/>
      <c r="M165" s="235" t="s">
        <v>1</v>
      </c>
      <c r="N165" s="236" t="s">
        <v>41</v>
      </c>
      <c r="O165" s="70"/>
      <c r="P165" s="194">
        <f>O165*H165</f>
        <v>0</v>
      </c>
      <c r="Q165" s="194">
        <v>1</v>
      </c>
      <c r="R165" s="194">
        <f>Q165*H165</f>
        <v>6.4000000000000001E-2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522</v>
      </c>
      <c r="AT165" s="196" t="s">
        <v>314</v>
      </c>
      <c r="AU165" s="196" t="s">
        <v>86</v>
      </c>
      <c r="AY165" s="16" t="s">
        <v>142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84</v>
      </c>
      <c r="BK165" s="197">
        <f>ROUND(I165*H165,2)</f>
        <v>0</v>
      </c>
      <c r="BL165" s="16" t="s">
        <v>522</v>
      </c>
      <c r="BM165" s="196" t="s">
        <v>523</v>
      </c>
    </row>
    <row r="166" spans="1:65" s="13" customFormat="1" ht="11.25">
      <c r="B166" s="203"/>
      <c r="C166" s="204"/>
      <c r="D166" s="205" t="s">
        <v>153</v>
      </c>
      <c r="E166" s="206" t="s">
        <v>1</v>
      </c>
      <c r="F166" s="207" t="s">
        <v>524</v>
      </c>
      <c r="G166" s="204"/>
      <c r="H166" s="208">
        <v>6.4000000000000001E-2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153</v>
      </c>
      <c r="AU166" s="214" t="s">
        <v>86</v>
      </c>
      <c r="AV166" s="13" t="s">
        <v>86</v>
      </c>
      <c r="AW166" s="13" t="s">
        <v>33</v>
      </c>
      <c r="AX166" s="13" t="s">
        <v>76</v>
      </c>
      <c r="AY166" s="214" t="s">
        <v>142</v>
      </c>
    </row>
    <row r="167" spans="1:65" s="14" customFormat="1" ht="11.25">
      <c r="B167" s="215"/>
      <c r="C167" s="216"/>
      <c r="D167" s="205" t="s">
        <v>153</v>
      </c>
      <c r="E167" s="217" t="s">
        <v>1</v>
      </c>
      <c r="F167" s="218" t="s">
        <v>155</v>
      </c>
      <c r="G167" s="216"/>
      <c r="H167" s="219">
        <v>6.4000000000000001E-2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153</v>
      </c>
      <c r="AU167" s="225" t="s">
        <v>86</v>
      </c>
      <c r="AV167" s="14" t="s">
        <v>150</v>
      </c>
      <c r="AW167" s="14" t="s">
        <v>33</v>
      </c>
      <c r="AX167" s="14" t="s">
        <v>84</v>
      </c>
      <c r="AY167" s="225" t="s">
        <v>142</v>
      </c>
    </row>
    <row r="168" spans="1:65" s="12" customFormat="1" ht="22.9" customHeight="1">
      <c r="B168" s="169"/>
      <c r="C168" s="170"/>
      <c r="D168" s="171" t="s">
        <v>75</v>
      </c>
      <c r="E168" s="183" t="s">
        <v>202</v>
      </c>
      <c r="F168" s="183" t="s">
        <v>203</v>
      </c>
      <c r="G168" s="170"/>
      <c r="H168" s="170"/>
      <c r="I168" s="173"/>
      <c r="J168" s="184">
        <f>BK168</f>
        <v>0</v>
      </c>
      <c r="K168" s="170"/>
      <c r="L168" s="175"/>
      <c r="M168" s="176"/>
      <c r="N168" s="177"/>
      <c r="O168" s="177"/>
      <c r="P168" s="178">
        <f>SUM(P169:P178)</f>
        <v>0</v>
      </c>
      <c r="Q168" s="177"/>
      <c r="R168" s="178">
        <f>SUM(R169:R178)</f>
        <v>0</v>
      </c>
      <c r="S168" s="177"/>
      <c r="T168" s="179">
        <f>SUM(T169:T178)</f>
        <v>0</v>
      </c>
      <c r="AR168" s="180" t="s">
        <v>84</v>
      </c>
      <c r="AT168" s="181" t="s">
        <v>75</v>
      </c>
      <c r="AU168" s="181" t="s">
        <v>84</v>
      </c>
      <c r="AY168" s="180" t="s">
        <v>142</v>
      </c>
      <c r="BK168" s="182">
        <f>SUM(BK169:BK178)</f>
        <v>0</v>
      </c>
    </row>
    <row r="169" spans="1:65" s="2" customFormat="1" ht="33" customHeight="1">
      <c r="A169" s="33"/>
      <c r="B169" s="34"/>
      <c r="C169" s="185" t="s">
        <v>174</v>
      </c>
      <c r="D169" s="185" t="s">
        <v>145</v>
      </c>
      <c r="E169" s="186" t="s">
        <v>204</v>
      </c>
      <c r="F169" s="187" t="s">
        <v>205</v>
      </c>
      <c r="G169" s="188" t="s">
        <v>206</v>
      </c>
      <c r="H169" s="189">
        <v>1.512</v>
      </c>
      <c r="I169" s="190"/>
      <c r="J169" s="191">
        <f>ROUND(I169*H169,2)</f>
        <v>0</v>
      </c>
      <c r="K169" s="187" t="s">
        <v>149</v>
      </c>
      <c r="L169" s="38"/>
      <c r="M169" s="192" t="s">
        <v>1</v>
      </c>
      <c r="N169" s="193" t="s">
        <v>41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150</v>
      </c>
      <c r="AT169" s="196" t="s">
        <v>145</v>
      </c>
      <c r="AU169" s="196" t="s">
        <v>86</v>
      </c>
      <c r="AY169" s="16" t="s">
        <v>142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84</v>
      </c>
      <c r="BK169" s="197">
        <f>ROUND(I169*H169,2)</f>
        <v>0</v>
      </c>
      <c r="BL169" s="16" t="s">
        <v>150</v>
      </c>
      <c r="BM169" s="196" t="s">
        <v>188</v>
      </c>
    </row>
    <row r="170" spans="1:65" s="2" customFormat="1" ht="11.25">
      <c r="A170" s="33"/>
      <c r="B170" s="34"/>
      <c r="C170" s="35"/>
      <c r="D170" s="198" t="s">
        <v>151</v>
      </c>
      <c r="E170" s="35"/>
      <c r="F170" s="199" t="s">
        <v>208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151</v>
      </c>
      <c r="AU170" s="16" t="s">
        <v>86</v>
      </c>
    </row>
    <row r="171" spans="1:65" s="2" customFormat="1" ht="24.2" customHeight="1">
      <c r="A171" s="33"/>
      <c r="B171" s="34"/>
      <c r="C171" s="185" t="s">
        <v>179</v>
      </c>
      <c r="D171" s="185" t="s">
        <v>145</v>
      </c>
      <c r="E171" s="186" t="s">
        <v>210</v>
      </c>
      <c r="F171" s="187" t="s">
        <v>211</v>
      </c>
      <c r="G171" s="188" t="s">
        <v>206</v>
      </c>
      <c r="H171" s="189">
        <v>1.512</v>
      </c>
      <c r="I171" s="190"/>
      <c r="J171" s="191">
        <f>ROUND(I171*H171,2)</f>
        <v>0</v>
      </c>
      <c r="K171" s="187" t="s">
        <v>149</v>
      </c>
      <c r="L171" s="38"/>
      <c r="M171" s="192" t="s">
        <v>1</v>
      </c>
      <c r="N171" s="193" t="s">
        <v>41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150</v>
      </c>
      <c r="AT171" s="196" t="s">
        <v>145</v>
      </c>
      <c r="AU171" s="196" t="s">
        <v>86</v>
      </c>
      <c r="AY171" s="16" t="s">
        <v>142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84</v>
      </c>
      <c r="BK171" s="197">
        <f>ROUND(I171*H171,2)</f>
        <v>0</v>
      </c>
      <c r="BL171" s="16" t="s">
        <v>150</v>
      </c>
      <c r="BM171" s="196" t="s">
        <v>193</v>
      </c>
    </row>
    <row r="172" spans="1:65" s="2" customFormat="1" ht="11.25">
      <c r="A172" s="33"/>
      <c r="B172" s="34"/>
      <c r="C172" s="35"/>
      <c r="D172" s="198" t="s">
        <v>151</v>
      </c>
      <c r="E172" s="35"/>
      <c r="F172" s="199" t="s">
        <v>213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151</v>
      </c>
      <c r="AU172" s="16" t="s">
        <v>86</v>
      </c>
    </row>
    <row r="173" spans="1:65" s="2" customFormat="1" ht="24.2" customHeight="1">
      <c r="A173" s="33"/>
      <c r="B173" s="34"/>
      <c r="C173" s="185" t="s">
        <v>209</v>
      </c>
      <c r="D173" s="185" t="s">
        <v>145</v>
      </c>
      <c r="E173" s="186" t="s">
        <v>214</v>
      </c>
      <c r="F173" s="187" t="s">
        <v>215</v>
      </c>
      <c r="G173" s="188" t="s">
        <v>206</v>
      </c>
      <c r="H173" s="189">
        <v>6.9550000000000001</v>
      </c>
      <c r="I173" s="190"/>
      <c r="J173" s="191">
        <f>ROUND(I173*H173,2)</f>
        <v>0</v>
      </c>
      <c r="K173" s="187" t="s">
        <v>149</v>
      </c>
      <c r="L173" s="38"/>
      <c r="M173" s="192" t="s">
        <v>1</v>
      </c>
      <c r="N173" s="193" t="s">
        <v>41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150</v>
      </c>
      <c r="AT173" s="196" t="s">
        <v>145</v>
      </c>
      <c r="AU173" s="196" t="s">
        <v>86</v>
      </c>
      <c r="AY173" s="16" t="s">
        <v>142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150</v>
      </c>
      <c r="BM173" s="196" t="s">
        <v>198</v>
      </c>
    </row>
    <row r="174" spans="1:65" s="2" customFormat="1" ht="11.25">
      <c r="A174" s="33"/>
      <c r="B174" s="34"/>
      <c r="C174" s="35"/>
      <c r="D174" s="198" t="s">
        <v>151</v>
      </c>
      <c r="E174" s="35"/>
      <c r="F174" s="199" t="s">
        <v>217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151</v>
      </c>
      <c r="AU174" s="16" t="s">
        <v>86</v>
      </c>
    </row>
    <row r="175" spans="1:65" s="13" customFormat="1" ht="11.25">
      <c r="B175" s="203"/>
      <c r="C175" s="204"/>
      <c r="D175" s="205" t="s">
        <v>153</v>
      </c>
      <c r="E175" s="206" t="s">
        <v>1</v>
      </c>
      <c r="F175" s="207" t="s">
        <v>525</v>
      </c>
      <c r="G175" s="204"/>
      <c r="H175" s="208">
        <v>6.9550000000000001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153</v>
      </c>
      <c r="AU175" s="214" t="s">
        <v>86</v>
      </c>
      <c r="AV175" s="13" t="s">
        <v>86</v>
      </c>
      <c r="AW175" s="13" t="s">
        <v>33</v>
      </c>
      <c r="AX175" s="13" t="s">
        <v>76</v>
      </c>
      <c r="AY175" s="214" t="s">
        <v>142</v>
      </c>
    </row>
    <row r="176" spans="1:65" s="14" customFormat="1" ht="11.25">
      <c r="B176" s="215"/>
      <c r="C176" s="216"/>
      <c r="D176" s="205" t="s">
        <v>153</v>
      </c>
      <c r="E176" s="217" t="s">
        <v>1</v>
      </c>
      <c r="F176" s="218" t="s">
        <v>155</v>
      </c>
      <c r="G176" s="216"/>
      <c r="H176" s="219">
        <v>6.9550000000000001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153</v>
      </c>
      <c r="AU176" s="225" t="s">
        <v>86</v>
      </c>
      <c r="AV176" s="14" t="s">
        <v>150</v>
      </c>
      <c r="AW176" s="14" t="s">
        <v>33</v>
      </c>
      <c r="AX176" s="14" t="s">
        <v>84</v>
      </c>
      <c r="AY176" s="225" t="s">
        <v>142</v>
      </c>
    </row>
    <row r="177" spans="1:65" s="2" customFormat="1" ht="33" customHeight="1">
      <c r="A177" s="33"/>
      <c r="B177" s="34"/>
      <c r="C177" s="185" t="s">
        <v>8</v>
      </c>
      <c r="D177" s="185" t="s">
        <v>145</v>
      </c>
      <c r="E177" s="186" t="s">
        <v>220</v>
      </c>
      <c r="F177" s="187" t="s">
        <v>221</v>
      </c>
      <c r="G177" s="188" t="s">
        <v>206</v>
      </c>
      <c r="H177" s="189">
        <v>1.512</v>
      </c>
      <c r="I177" s="190"/>
      <c r="J177" s="191">
        <f>ROUND(I177*H177,2)</f>
        <v>0</v>
      </c>
      <c r="K177" s="187" t="s">
        <v>149</v>
      </c>
      <c r="L177" s="38"/>
      <c r="M177" s="192" t="s">
        <v>1</v>
      </c>
      <c r="N177" s="193" t="s">
        <v>41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150</v>
      </c>
      <c r="AT177" s="196" t="s">
        <v>145</v>
      </c>
      <c r="AU177" s="196" t="s">
        <v>86</v>
      </c>
      <c r="AY177" s="16" t="s">
        <v>142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150</v>
      </c>
      <c r="BM177" s="196" t="s">
        <v>207</v>
      </c>
    </row>
    <row r="178" spans="1:65" s="2" customFormat="1" ht="11.25">
      <c r="A178" s="33"/>
      <c r="B178" s="34"/>
      <c r="C178" s="35"/>
      <c r="D178" s="198" t="s">
        <v>151</v>
      </c>
      <c r="E178" s="35"/>
      <c r="F178" s="199" t="s">
        <v>223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151</v>
      </c>
      <c r="AU178" s="16" t="s">
        <v>86</v>
      </c>
    </row>
    <row r="179" spans="1:65" s="12" customFormat="1" ht="22.9" customHeight="1">
      <c r="B179" s="169"/>
      <c r="C179" s="170"/>
      <c r="D179" s="171" t="s">
        <v>75</v>
      </c>
      <c r="E179" s="183" t="s">
        <v>224</v>
      </c>
      <c r="F179" s="183" t="s">
        <v>225</v>
      </c>
      <c r="G179" s="170"/>
      <c r="H179" s="170"/>
      <c r="I179" s="173"/>
      <c r="J179" s="184">
        <f>BK179</f>
        <v>0</v>
      </c>
      <c r="K179" s="170"/>
      <c r="L179" s="175"/>
      <c r="M179" s="176"/>
      <c r="N179" s="177"/>
      <c r="O179" s="177"/>
      <c r="P179" s="178">
        <f>SUM(P180:P181)</f>
        <v>0</v>
      </c>
      <c r="Q179" s="177"/>
      <c r="R179" s="178">
        <f>SUM(R180:R181)</f>
        <v>0</v>
      </c>
      <c r="S179" s="177"/>
      <c r="T179" s="179">
        <f>SUM(T180:T181)</f>
        <v>0</v>
      </c>
      <c r="AR179" s="180" t="s">
        <v>84</v>
      </c>
      <c r="AT179" s="181" t="s">
        <v>75</v>
      </c>
      <c r="AU179" s="181" t="s">
        <v>84</v>
      </c>
      <c r="AY179" s="180" t="s">
        <v>142</v>
      </c>
      <c r="BK179" s="182">
        <f>SUM(BK180:BK181)</f>
        <v>0</v>
      </c>
    </row>
    <row r="180" spans="1:65" s="2" customFormat="1" ht="24.2" customHeight="1">
      <c r="A180" s="33"/>
      <c r="B180" s="34"/>
      <c r="C180" s="185" t="s">
        <v>219</v>
      </c>
      <c r="D180" s="185" t="s">
        <v>145</v>
      </c>
      <c r="E180" s="186" t="s">
        <v>226</v>
      </c>
      <c r="F180" s="187" t="s">
        <v>227</v>
      </c>
      <c r="G180" s="188" t="s">
        <v>206</v>
      </c>
      <c r="H180" s="189">
        <v>0.82399999999999995</v>
      </c>
      <c r="I180" s="190"/>
      <c r="J180" s="191">
        <f>ROUND(I180*H180,2)</f>
        <v>0</v>
      </c>
      <c r="K180" s="187" t="s">
        <v>149</v>
      </c>
      <c r="L180" s="38"/>
      <c r="M180" s="192" t="s">
        <v>1</v>
      </c>
      <c r="N180" s="193" t="s">
        <v>41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150</v>
      </c>
      <c r="AT180" s="196" t="s">
        <v>145</v>
      </c>
      <c r="AU180" s="196" t="s">
        <v>86</v>
      </c>
      <c r="AY180" s="16" t="s">
        <v>142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84</v>
      </c>
      <c r="BK180" s="197">
        <f>ROUND(I180*H180,2)</f>
        <v>0</v>
      </c>
      <c r="BL180" s="16" t="s">
        <v>150</v>
      </c>
      <c r="BM180" s="196" t="s">
        <v>212</v>
      </c>
    </row>
    <row r="181" spans="1:65" s="2" customFormat="1" ht="11.25">
      <c r="A181" s="33"/>
      <c r="B181" s="34"/>
      <c r="C181" s="35"/>
      <c r="D181" s="198" t="s">
        <v>151</v>
      </c>
      <c r="E181" s="35"/>
      <c r="F181" s="199" t="s">
        <v>229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151</v>
      </c>
      <c r="AU181" s="16" t="s">
        <v>86</v>
      </c>
    </row>
    <row r="182" spans="1:65" s="12" customFormat="1" ht="25.9" customHeight="1">
      <c r="B182" s="169"/>
      <c r="C182" s="170"/>
      <c r="D182" s="171" t="s">
        <v>75</v>
      </c>
      <c r="E182" s="172" t="s">
        <v>230</v>
      </c>
      <c r="F182" s="172" t="s">
        <v>231</v>
      </c>
      <c r="G182" s="170"/>
      <c r="H182" s="170"/>
      <c r="I182" s="173"/>
      <c r="J182" s="174">
        <f>BK182</f>
        <v>0</v>
      </c>
      <c r="K182" s="170"/>
      <c r="L182" s="175"/>
      <c r="M182" s="176"/>
      <c r="N182" s="177"/>
      <c r="O182" s="177"/>
      <c r="P182" s="178">
        <f>P183+P190+P205+P216+P232+P239+P245+P259+P262+P274+P306+P314+P336</f>
        <v>0</v>
      </c>
      <c r="Q182" s="177"/>
      <c r="R182" s="178">
        <f>R183+R190+R205+R216+R232+R239+R245+R259+R262+R274+R306+R314+R336</f>
        <v>0.18249520000000002</v>
      </c>
      <c r="S182" s="177"/>
      <c r="T182" s="179">
        <f>T183+T190+T205+T216+T232+T239+T245+T259+T262+T274+T306+T314+T336</f>
        <v>1.057E-2</v>
      </c>
      <c r="AR182" s="180" t="s">
        <v>86</v>
      </c>
      <c r="AT182" s="181" t="s">
        <v>75</v>
      </c>
      <c r="AU182" s="181" t="s">
        <v>76</v>
      </c>
      <c r="AY182" s="180" t="s">
        <v>142</v>
      </c>
      <c r="BK182" s="182">
        <f>BK183+BK190+BK205+BK216+BK232+BK239+BK245+BK259+BK262+BK274+BK306+BK314+BK336</f>
        <v>0</v>
      </c>
    </row>
    <row r="183" spans="1:65" s="12" customFormat="1" ht="22.9" customHeight="1">
      <c r="B183" s="169"/>
      <c r="C183" s="170"/>
      <c r="D183" s="171" t="s">
        <v>75</v>
      </c>
      <c r="E183" s="183" t="s">
        <v>526</v>
      </c>
      <c r="F183" s="183" t="s">
        <v>527</v>
      </c>
      <c r="G183" s="170"/>
      <c r="H183" s="170"/>
      <c r="I183" s="173"/>
      <c r="J183" s="184">
        <f>BK183</f>
        <v>0</v>
      </c>
      <c r="K183" s="170"/>
      <c r="L183" s="175"/>
      <c r="M183" s="176"/>
      <c r="N183" s="177"/>
      <c r="O183" s="177"/>
      <c r="P183" s="178">
        <f>SUM(P184:P189)</f>
        <v>0</v>
      </c>
      <c r="Q183" s="177"/>
      <c r="R183" s="178">
        <f>SUM(R184:R189)</f>
        <v>1.5960000000000002E-2</v>
      </c>
      <c r="S183" s="177"/>
      <c r="T183" s="179">
        <f>SUM(T184:T189)</f>
        <v>0</v>
      </c>
      <c r="AR183" s="180" t="s">
        <v>86</v>
      </c>
      <c r="AT183" s="181" t="s">
        <v>75</v>
      </c>
      <c r="AU183" s="181" t="s">
        <v>84</v>
      </c>
      <c r="AY183" s="180" t="s">
        <v>142</v>
      </c>
      <c r="BK183" s="182">
        <f>SUM(BK184:BK189)</f>
        <v>0</v>
      </c>
    </row>
    <row r="184" spans="1:65" s="2" customFormat="1" ht="16.5" customHeight="1">
      <c r="A184" s="33"/>
      <c r="B184" s="34"/>
      <c r="C184" s="185" t="s">
        <v>188</v>
      </c>
      <c r="D184" s="185" t="s">
        <v>145</v>
      </c>
      <c r="E184" s="186" t="s">
        <v>528</v>
      </c>
      <c r="F184" s="187" t="s">
        <v>529</v>
      </c>
      <c r="G184" s="188" t="s">
        <v>293</v>
      </c>
      <c r="H184" s="189">
        <v>21</v>
      </c>
      <c r="I184" s="190"/>
      <c r="J184" s="191">
        <f>ROUND(I184*H184,2)</f>
        <v>0</v>
      </c>
      <c r="K184" s="187" t="s">
        <v>149</v>
      </c>
      <c r="L184" s="38"/>
      <c r="M184" s="192" t="s">
        <v>1</v>
      </c>
      <c r="N184" s="193" t="s">
        <v>41</v>
      </c>
      <c r="O184" s="70"/>
      <c r="P184" s="194">
        <f>O184*H184</f>
        <v>0</v>
      </c>
      <c r="Q184" s="194">
        <v>7.6000000000000004E-4</v>
      </c>
      <c r="R184" s="194">
        <f>Q184*H184</f>
        <v>1.5960000000000002E-2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193</v>
      </c>
      <c r="AT184" s="196" t="s">
        <v>145</v>
      </c>
      <c r="AU184" s="196" t="s">
        <v>86</v>
      </c>
      <c r="AY184" s="16" t="s">
        <v>142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84</v>
      </c>
      <c r="BK184" s="197">
        <f>ROUND(I184*H184,2)</f>
        <v>0</v>
      </c>
      <c r="BL184" s="16" t="s">
        <v>193</v>
      </c>
      <c r="BM184" s="196" t="s">
        <v>530</v>
      </c>
    </row>
    <row r="185" spans="1:65" s="2" customFormat="1" ht="11.25">
      <c r="A185" s="33"/>
      <c r="B185" s="34"/>
      <c r="C185" s="35"/>
      <c r="D185" s="198" t="s">
        <v>151</v>
      </c>
      <c r="E185" s="35"/>
      <c r="F185" s="199" t="s">
        <v>531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151</v>
      </c>
      <c r="AU185" s="16" t="s">
        <v>86</v>
      </c>
    </row>
    <row r="186" spans="1:65" s="13" customFormat="1" ht="11.25">
      <c r="B186" s="203"/>
      <c r="C186" s="204"/>
      <c r="D186" s="205" t="s">
        <v>153</v>
      </c>
      <c r="E186" s="206" t="s">
        <v>1</v>
      </c>
      <c r="F186" s="207" t="s">
        <v>532</v>
      </c>
      <c r="G186" s="204"/>
      <c r="H186" s="208">
        <v>21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153</v>
      </c>
      <c r="AU186" s="214" t="s">
        <v>86</v>
      </c>
      <c r="AV186" s="13" t="s">
        <v>86</v>
      </c>
      <c r="AW186" s="13" t="s">
        <v>33</v>
      </c>
      <c r="AX186" s="13" t="s">
        <v>76</v>
      </c>
      <c r="AY186" s="214" t="s">
        <v>142</v>
      </c>
    </row>
    <row r="187" spans="1:65" s="14" customFormat="1" ht="11.25">
      <c r="B187" s="215"/>
      <c r="C187" s="216"/>
      <c r="D187" s="205" t="s">
        <v>153</v>
      </c>
      <c r="E187" s="217" t="s">
        <v>1</v>
      </c>
      <c r="F187" s="218" t="s">
        <v>155</v>
      </c>
      <c r="G187" s="216"/>
      <c r="H187" s="219">
        <v>21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153</v>
      </c>
      <c r="AU187" s="225" t="s">
        <v>86</v>
      </c>
      <c r="AV187" s="14" t="s">
        <v>150</v>
      </c>
      <c r="AW187" s="14" t="s">
        <v>33</v>
      </c>
      <c r="AX187" s="14" t="s">
        <v>84</v>
      </c>
      <c r="AY187" s="225" t="s">
        <v>142</v>
      </c>
    </row>
    <row r="188" spans="1:65" s="2" customFormat="1" ht="16.5" customHeight="1">
      <c r="A188" s="33"/>
      <c r="B188" s="34"/>
      <c r="C188" s="185" t="s">
        <v>234</v>
      </c>
      <c r="D188" s="185" t="s">
        <v>145</v>
      </c>
      <c r="E188" s="186" t="s">
        <v>533</v>
      </c>
      <c r="F188" s="187" t="s">
        <v>534</v>
      </c>
      <c r="G188" s="188" t="s">
        <v>160</v>
      </c>
      <c r="H188" s="189">
        <v>7</v>
      </c>
      <c r="I188" s="190"/>
      <c r="J188" s="191">
        <f>ROUND(I188*H188,2)</f>
        <v>0</v>
      </c>
      <c r="K188" s="187" t="s">
        <v>149</v>
      </c>
      <c r="L188" s="38"/>
      <c r="M188" s="192" t="s">
        <v>1</v>
      </c>
      <c r="N188" s="193" t="s">
        <v>41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193</v>
      </c>
      <c r="AT188" s="196" t="s">
        <v>145</v>
      </c>
      <c r="AU188" s="196" t="s">
        <v>86</v>
      </c>
      <c r="AY188" s="16" t="s">
        <v>142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84</v>
      </c>
      <c r="BK188" s="197">
        <f>ROUND(I188*H188,2)</f>
        <v>0</v>
      </c>
      <c r="BL188" s="16" t="s">
        <v>193</v>
      </c>
      <c r="BM188" s="196" t="s">
        <v>535</v>
      </c>
    </row>
    <row r="189" spans="1:65" s="2" customFormat="1" ht="11.25">
      <c r="A189" s="33"/>
      <c r="B189" s="34"/>
      <c r="C189" s="35"/>
      <c r="D189" s="198" t="s">
        <v>151</v>
      </c>
      <c r="E189" s="35"/>
      <c r="F189" s="199" t="s">
        <v>536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151</v>
      </c>
      <c r="AU189" s="16" t="s">
        <v>86</v>
      </c>
    </row>
    <row r="190" spans="1:65" s="12" customFormat="1" ht="22.9" customHeight="1">
      <c r="B190" s="169"/>
      <c r="C190" s="170"/>
      <c r="D190" s="171" t="s">
        <v>75</v>
      </c>
      <c r="E190" s="183" t="s">
        <v>537</v>
      </c>
      <c r="F190" s="183" t="s">
        <v>538</v>
      </c>
      <c r="G190" s="170"/>
      <c r="H190" s="170"/>
      <c r="I190" s="173"/>
      <c r="J190" s="184">
        <f>BK190</f>
        <v>0</v>
      </c>
      <c r="K190" s="170"/>
      <c r="L190" s="175"/>
      <c r="M190" s="176"/>
      <c r="N190" s="177"/>
      <c r="O190" s="177"/>
      <c r="P190" s="178">
        <f>SUM(P191:P204)</f>
        <v>0</v>
      </c>
      <c r="Q190" s="177"/>
      <c r="R190" s="178">
        <f>SUM(R191:R204)</f>
        <v>1.0242000000000001E-2</v>
      </c>
      <c r="S190" s="177"/>
      <c r="T190" s="179">
        <f>SUM(T191:T204)</f>
        <v>0</v>
      </c>
      <c r="AR190" s="180" t="s">
        <v>86</v>
      </c>
      <c r="AT190" s="181" t="s">
        <v>75</v>
      </c>
      <c r="AU190" s="181" t="s">
        <v>84</v>
      </c>
      <c r="AY190" s="180" t="s">
        <v>142</v>
      </c>
      <c r="BK190" s="182">
        <f>SUM(BK191:BK204)</f>
        <v>0</v>
      </c>
    </row>
    <row r="191" spans="1:65" s="2" customFormat="1" ht="24.2" customHeight="1">
      <c r="A191" s="33"/>
      <c r="B191" s="34"/>
      <c r="C191" s="185" t="s">
        <v>193</v>
      </c>
      <c r="D191" s="185" t="s">
        <v>145</v>
      </c>
      <c r="E191" s="186" t="s">
        <v>539</v>
      </c>
      <c r="F191" s="187" t="s">
        <v>540</v>
      </c>
      <c r="G191" s="188" t="s">
        <v>293</v>
      </c>
      <c r="H191" s="189">
        <v>11.3</v>
      </c>
      <c r="I191" s="190"/>
      <c r="J191" s="191">
        <f>ROUND(I191*H191,2)</f>
        <v>0</v>
      </c>
      <c r="K191" s="187" t="s">
        <v>149</v>
      </c>
      <c r="L191" s="38"/>
      <c r="M191" s="192" t="s">
        <v>1</v>
      </c>
      <c r="N191" s="193" t="s">
        <v>41</v>
      </c>
      <c r="O191" s="70"/>
      <c r="P191" s="194">
        <f>O191*H191</f>
        <v>0</v>
      </c>
      <c r="Q191" s="194">
        <v>8.0000000000000004E-4</v>
      </c>
      <c r="R191" s="194">
        <f>Q191*H191</f>
        <v>9.0400000000000012E-3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193</v>
      </c>
      <c r="AT191" s="196" t="s">
        <v>145</v>
      </c>
      <c r="AU191" s="196" t="s">
        <v>86</v>
      </c>
      <c r="AY191" s="16" t="s">
        <v>142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84</v>
      </c>
      <c r="BK191" s="197">
        <f>ROUND(I191*H191,2)</f>
        <v>0</v>
      </c>
      <c r="BL191" s="16" t="s">
        <v>193</v>
      </c>
      <c r="BM191" s="196" t="s">
        <v>541</v>
      </c>
    </row>
    <row r="192" spans="1:65" s="2" customFormat="1" ht="11.25">
      <c r="A192" s="33"/>
      <c r="B192" s="34"/>
      <c r="C192" s="35"/>
      <c r="D192" s="198" t="s">
        <v>151</v>
      </c>
      <c r="E192" s="35"/>
      <c r="F192" s="199" t="s">
        <v>542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151</v>
      </c>
      <c r="AU192" s="16" t="s">
        <v>86</v>
      </c>
    </row>
    <row r="193" spans="1:65" s="13" customFormat="1" ht="11.25">
      <c r="B193" s="203"/>
      <c r="C193" s="204"/>
      <c r="D193" s="205" t="s">
        <v>153</v>
      </c>
      <c r="E193" s="206" t="s">
        <v>1</v>
      </c>
      <c r="F193" s="207" t="s">
        <v>543</v>
      </c>
      <c r="G193" s="204"/>
      <c r="H193" s="208">
        <v>11.3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153</v>
      </c>
      <c r="AU193" s="214" t="s">
        <v>86</v>
      </c>
      <c r="AV193" s="13" t="s">
        <v>86</v>
      </c>
      <c r="AW193" s="13" t="s">
        <v>33</v>
      </c>
      <c r="AX193" s="13" t="s">
        <v>76</v>
      </c>
      <c r="AY193" s="214" t="s">
        <v>142</v>
      </c>
    </row>
    <row r="194" spans="1:65" s="14" customFormat="1" ht="11.25">
      <c r="B194" s="215"/>
      <c r="C194" s="216"/>
      <c r="D194" s="205" t="s">
        <v>153</v>
      </c>
      <c r="E194" s="217" t="s">
        <v>1</v>
      </c>
      <c r="F194" s="218" t="s">
        <v>155</v>
      </c>
      <c r="G194" s="216"/>
      <c r="H194" s="219">
        <v>11.3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153</v>
      </c>
      <c r="AU194" s="225" t="s">
        <v>86</v>
      </c>
      <c r="AV194" s="14" t="s">
        <v>150</v>
      </c>
      <c r="AW194" s="14" t="s">
        <v>33</v>
      </c>
      <c r="AX194" s="14" t="s">
        <v>84</v>
      </c>
      <c r="AY194" s="225" t="s">
        <v>142</v>
      </c>
    </row>
    <row r="195" spans="1:65" s="2" customFormat="1" ht="24.2" customHeight="1">
      <c r="A195" s="33"/>
      <c r="B195" s="34"/>
      <c r="C195" s="185" t="s">
        <v>244</v>
      </c>
      <c r="D195" s="185" t="s">
        <v>145</v>
      </c>
      <c r="E195" s="186" t="s">
        <v>544</v>
      </c>
      <c r="F195" s="187" t="s">
        <v>545</v>
      </c>
      <c r="G195" s="188" t="s">
        <v>237</v>
      </c>
      <c r="H195" s="189">
        <v>11.3</v>
      </c>
      <c r="I195" s="190"/>
      <c r="J195" s="191">
        <f>ROUND(I195*H195,2)</f>
        <v>0</v>
      </c>
      <c r="K195" s="187" t="s">
        <v>149</v>
      </c>
      <c r="L195" s="38"/>
      <c r="M195" s="192" t="s">
        <v>1</v>
      </c>
      <c r="N195" s="193" t="s">
        <v>41</v>
      </c>
      <c r="O195" s="70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193</v>
      </c>
      <c r="AT195" s="196" t="s">
        <v>145</v>
      </c>
      <c r="AU195" s="196" t="s">
        <v>86</v>
      </c>
      <c r="AY195" s="16" t="s">
        <v>142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84</v>
      </c>
      <c r="BK195" s="197">
        <f>ROUND(I195*H195,2)</f>
        <v>0</v>
      </c>
      <c r="BL195" s="16" t="s">
        <v>193</v>
      </c>
      <c r="BM195" s="196" t="s">
        <v>546</v>
      </c>
    </row>
    <row r="196" spans="1:65" s="2" customFormat="1" ht="11.25">
      <c r="A196" s="33"/>
      <c r="B196" s="34"/>
      <c r="C196" s="35"/>
      <c r="D196" s="198" t="s">
        <v>151</v>
      </c>
      <c r="E196" s="35"/>
      <c r="F196" s="199" t="s">
        <v>547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151</v>
      </c>
      <c r="AU196" s="16" t="s">
        <v>86</v>
      </c>
    </row>
    <row r="197" spans="1:65" s="2" customFormat="1" ht="37.9" customHeight="1">
      <c r="A197" s="33"/>
      <c r="B197" s="34"/>
      <c r="C197" s="185" t="s">
        <v>198</v>
      </c>
      <c r="D197" s="185" t="s">
        <v>145</v>
      </c>
      <c r="E197" s="186" t="s">
        <v>548</v>
      </c>
      <c r="F197" s="187" t="s">
        <v>549</v>
      </c>
      <c r="G197" s="188" t="s">
        <v>293</v>
      </c>
      <c r="H197" s="189">
        <v>11.3</v>
      </c>
      <c r="I197" s="190"/>
      <c r="J197" s="191">
        <f>ROUND(I197*H197,2)</f>
        <v>0</v>
      </c>
      <c r="K197" s="187" t="s">
        <v>149</v>
      </c>
      <c r="L197" s="38"/>
      <c r="M197" s="192" t="s">
        <v>1</v>
      </c>
      <c r="N197" s="193" t="s">
        <v>41</v>
      </c>
      <c r="O197" s="70"/>
      <c r="P197" s="194">
        <f>O197*H197</f>
        <v>0</v>
      </c>
      <c r="Q197" s="194">
        <v>4.0000000000000003E-5</v>
      </c>
      <c r="R197" s="194">
        <f>Q197*H197</f>
        <v>4.5200000000000009E-4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193</v>
      </c>
      <c r="AT197" s="196" t="s">
        <v>145</v>
      </c>
      <c r="AU197" s="196" t="s">
        <v>86</v>
      </c>
      <c r="AY197" s="16" t="s">
        <v>142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193</v>
      </c>
      <c r="BM197" s="196" t="s">
        <v>550</v>
      </c>
    </row>
    <row r="198" spans="1:65" s="2" customFormat="1" ht="11.25">
      <c r="A198" s="33"/>
      <c r="B198" s="34"/>
      <c r="C198" s="35"/>
      <c r="D198" s="198" t="s">
        <v>151</v>
      </c>
      <c r="E198" s="35"/>
      <c r="F198" s="199" t="s">
        <v>551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151</v>
      </c>
      <c r="AU198" s="16" t="s">
        <v>86</v>
      </c>
    </row>
    <row r="199" spans="1:65" s="2" customFormat="1" ht="16.5" customHeight="1">
      <c r="A199" s="33"/>
      <c r="B199" s="34"/>
      <c r="C199" s="185" t="s">
        <v>253</v>
      </c>
      <c r="D199" s="185" t="s">
        <v>145</v>
      </c>
      <c r="E199" s="186" t="s">
        <v>552</v>
      </c>
      <c r="F199" s="187" t="s">
        <v>553</v>
      </c>
      <c r="G199" s="188" t="s">
        <v>160</v>
      </c>
      <c r="H199" s="189">
        <v>4</v>
      </c>
      <c r="I199" s="190"/>
      <c r="J199" s="191">
        <f>ROUND(I199*H199,2)</f>
        <v>0</v>
      </c>
      <c r="K199" s="187" t="s">
        <v>149</v>
      </c>
      <c r="L199" s="38"/>
      <c r="M199" s="192" t="s">
        <v>1</v>
      </c>
      <c r="N199" s="193" t="s">
        <v>41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193</v>
      </c>
      <c r="AT199" s="196" t="s">
        <v>145</v>
      </c>
      <c r="AU199" s="196" t="s">
        <v>86</v>
      </c>
      <c r="AY199" s="16" t="s">
        <v>142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193</v>
      </c>
      <c r="BM199" s="196" t="s">
        <v>554</v>
      </c>
    </row>
    <row r="200" spans="1:65" s="2" customFormat="1" ht="11.25">
      <c r="A200" s="33"/>
      <c r="B200" s="34"/>
      <c r="C200" s="35"/>
      <c r="D200" s="198" t="s">
        <v>151</v>
      </c>
      <c r="E200" s="35"/>
      <c r="F200" s="199" t="s">
        <v>555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151</v>
      </c>
      <c r="AU200" s="16" t="s">
        <v>86</v>
      </c>
    </row>
    <row r="201" spans="1:65" s="2" customFormat="1" ht="16.5" customHeight="1">
      <c r="A201" s="33"/>
      <c r="B201" s="34"/>
      <c r="C201" s="185" t="s">
        <v>207</v>
      </c>
      <c r="D201" s="185" t="s">
        <v>145</v>
      </c>
      <c r="E201" s="186" t="s">
        <v>556</v>
      </c>
      <c r="F201" s="187" t="s">
        <v>557</v>
      </c>
      <c r="G201" s="188" t="s">
        <v>160</v>
      </c>
      <c r="H201" s="189">
        <v>1</v>
      </c>
      <c r="I201" s="190"/>
      <c r="J201" s="191">
        <f>ROUND(I201*H201,2)</f>
        <v>0</v>
      </c>
      <c r="K201" s="187" t="s">
        <v>149</v>
      </c>
      <c r="L201" s="38"/>
      <c r="M201" s="192" t="s">
        <v>1</v>
      </c>
      <c r="N201" s="193" t="s">
        <v>41</v>
      </c>
      <c r="O201" s="70"/>
      <c r="P201" s="194">
        <f>O201*H201</f>
        <v>0</v>
      </c>
      <c r="Q201" s="194">
        <v>7.5000000000000002E-4</v>
      </c>
      <c r="R201" s="194">
        <f>Q201*H201</f>
        <v>7.5000000000000002E-4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193</v>
      </c>
      <c r="AT201" s="196" t="s">
        <v>145</v>
      </c>
      <c r="AU201" s="196" t="s">
        <v>86</v>
      </c>
      <c r="AY201" s="16" t="s">
        <v>142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193</v>
      </c>
      <c r="BM201" s="196" t="s">
        <v>558</v>
      </c>
    </row>
    <row r="202" spans="1:65" s="2" customFormat="1" ht="11.25">
      <c r="A202" s="33"/>
      <c r="B202" s="34"/>
      <c r="C202" s="35"/>
      <c r="D202" s="198" t="s">
        <v>151</v>
      </c>
      <c r="E202" s="35"/>
      <c r="F202" s="199" t="s">
        <v>559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151</v>
      </c>
      <c r="AU202" s="16" t="s">
        <v>86</v>
      </c>
    </row>
    <row r="203" spans="1:65" s="2" customFormat="1" ht="33" customHeight="1">
      <c r="A203" s="33"/>
      <c r="B203" s="34"/>
      <c r="C203" s="185" t="s">
        <v>7</v>
      </c>
      <c r="D203" s="185" t="s">
        <v>145</v>
      </c>
      <c r="E203" s="186" t="s">
        <v>560</v>
      </c>
      <c r="F203" s="187" t="s">
        <v>561</v>
      </c>
      <c r="G203" s="188" t="s">
        <v>260</v>
      </c>
      <c r="H203" s="226"/>
      <c r="I203" s="190"/>
      <c r="J203" s="191">
        <f>ROUND(I203*H203,2)</f>
        <v>0</v>
      </c>
      <c r="K203" s="187" t="s">
        <v>149</v>
      </c>
      <c r="L203" s="38"/>
      <c r="M203" s="192" t="s">
        <v>1</v>
      </c>
      <c r="N203" s="193" t="s">
        <v>41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193</v>
      </c>
      <c r="AT203" s="196" t="s">
        <v>145</v>
      </c>
      <c r="AU203" s="196" t="s">
        <v>86</v>
      </c>
      <c r="AY203" s="16" t="s">
        <v>142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84</v>
      </c>
      <c r="BK203" s="197">
        <f>ROUND(I203*H203,2)</f>
        <v>0</v>
      </c>
      <c r="BL203" s="16" t="s">
        <v>193</v>
      </c>
      <c r="BM203" s="196" t="s">
        <v>562</v>
      </c>
    </row>
    <row r="204" spans="1:65" s="2" customFormat="1" ht="11.25">
      <c r="A204" s="33"/>
      <c r="B204" s="34"/>
      <c r="C204" s="35"/>
      <c r="D204" s="198" t="s">
        <v>151</v>
      </c>
      <c r="E204" s="35"/>
      <c r="F204" s="199" t="s">
        <v>563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151</v>
      </c>
      <c r="AU204" s="16" t="s">
        <v>86</v>
      </c>
    </row>
    <row r="205" spans="1:65" s="12" customFormat="1" ht="22.9" customHeight="1">
      <c r="B205" s="169"/>
      <c r="C205" s="170"/>
      <c r="D205" s="171" t="s">
        <v>75</v>
      </c>
      <c r="E205" s="183" t="s">
        <v>564</v>
      </c>
      <c r="F205" s="183" t="s">
        <v>565</v>
      </c>
      <c r="G205" s="170"/>
      <c r="H205" s="170"/>
      <c r="I205" s="173"/>
      <c r="J205" s="184">
        <f>BK205</f>
        <v>0</v>
      </c>
      <c r="K205" s="170"/>
      <c r="L205" s="175"/>
      <c r="M205" s="176"/>
      <c r="N205" s="177"/>
      <c r="O205" s="177"/>
      <c r="P205" s="178">
        <f>SUM(P206:P215)</f>
        <v>0</v>
      </c>
      <c r="Q205" s="177"/>
      <c r="R205" s="178">
        <f>SUM(R206:R215)</f>
        <v>5.7159999999999997E-3</v>
      </c>
      <c r="S205" s="177"/>
      <c r="T205" s="179">
        <f>SUM(T206:T215)</f>
        <v>0</v>
      </c>
      <c r="AR205" s="180" t="s">
        <v>86</v>
      </c>
      <c r="AT205" s="181" t="s">
        <v>75</v>
      </c>
      <c r="AU205" s="181" t="s">
        <v>84</v>
      </c>
      <c r="AY205" s="180" t="s">
        <v>142</v>
      </c>
      <c r="BK205" s="182">
        <f>SUM(BK206:BK215)</f>
        <v>0</v>
      </c>
    </row>
    <row r="206" spans="1:65" s="2" customFormat="1" ht="24.2" customHeight="1">
      <c r="A206" s="33"/>
      <c r="B206" s="34"/>
      <c r="C206" s="185" t="s">
        <v>212</v>
      </c>
      <c r="D206" s="185" t="s">
        <v>145</v>
      </c>
      <c r="E206" s="186" t="s">
        <v>566</v>
      </c>
      <c r="F206" s="187" t="s">
        <v>567</v>
      </c>
      <c r="G206" s="188" t="s">
        <v>293</v>
      </c>
      <c r="H206" s="189">
        <v>11.3</v>
      </c>
      <c r="I206" s="190"/>
      <c r="J206" s="191">
        <f>ROUND(I206*H206,2)</f>
        <v>0</v>
      </c>
      <c r="K206" s="187" t="s">
        <v>149</v>
      </c>
      <c r="L206" s="38"/>
      <c r="M206" s="192" t="s">
        <v>1</v>
      </c>
      <c r="N206" s="193" t="s">
        <v>41</v>
      </c>
      <c r="O206" s="70"/>
      <c r="P206" s="194">
        <f>O206*H206</f>
        <v>0</v>
      </c>
      <c r="Q206" s="194">
        <v>4.2000000000000002E-4</v>
      </c>
      <c r="R206" s="194">
        <f>Q206*H206</f>
        <v>4.7460000000000002E-3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193</v>
      </c>
      <c r="AT206" s="196" t="s">
        <v>145</v>
      </c>
      <c r="AU206" s="196" t="s">
        <v>86</v>
      </c>
      <c r="AY206" s="16" t="s">
        <v>142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84</v>
      </c>
      <c r="BK206" s="197">
        <f>ROUND(I206*H206,2)</f>
        <v>0</v>
      </c>
      <c r="BL206" s="16" t="s">
        <v>193</v>
      </c>
      <c r="BM206" s="196" t="s">
        <v>568</v>
      </c>
    </row>
    <row r="207" spans="1:65" s="2" customFormat="1" ht="11.25">
      <c r="A207" s="33"/>
      <c r="B207" s="34"/>
      <c r="C207" s="35"/>
      <c r="D207" s="198" t="s">
        <v>151</v>
      </c>
      <c r="E207" s="35"/>
      <c r="F207" s="199" t="s">
        <v>569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151</v>
      </c>
      <c r="AU207" s="16" t="s">
        <v>86</v>
      </c>
    </row>
    <row r="208" spans="1:65" s="13" customFormat="1" ht="11.25">
      <c r="B208" s="203"/>
      <c r="C208" s="204"/>
      <c r="D208" s="205" t="s">
        <v>153</v>
      </c>
      <c r="E208" s="206" t="s">
        <v>1</v>
      </c>
      <c r="F208" s="207" t="s">
        <v>543</v>
      </c>
      <c r="G208" s="204"/>
      <c r="H208" s="208">
        <v>11.3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153</v>
      </c>
      <c r="AU208" s="214" t="s">
        <v>86</v>
      </c>
      <c r="AV208" s="13" t="s">
        <v>86</v>
      </c>
      <c r="AW208" s="13" t="s">
        <v>33</v>
      </c>
      <c r="AX208" s="13" t="s">
        <v>76</v>
      </c>
      <c r="AY208" s="214" t="s">
        <v>142</v>
      </c>
    </row>
    <row r="209" spans="1:65" s="14" customFormat="1" ht="11.25">
      <c r="B209" s="215"/>
      <c r="C209" s="216"/>
      <c r="D209" s="205" t="s">
        <v>153</v>
      </c>
      <c r="E209" s="217" t="s">
        <v>1</v>
      </c>
      <c r="F209" s="218" t="s">
        <v>155</v>
      </c>
      <c r="G209" s="216"/>
      <c r="H209" s="219">
        <v>11.3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153</v>
      </c>
      <c r="AU209" s="225" t="s">
        <v>86</v>
      </c>
      <c r="AV209" s="14" t="s">
        <v>150</v>
      </c>
      <c r="AW209" s="14" t="s">
        <v>33</v>
      </c>
      <c r="AX209" s="14" t="s">
        <v>84</v>
      </c>
      <c r="AY209" s="225" t="s">
        <v>142</v>
      </c>
    </row>
    <row r="210" spans="1:65" s="2" customFormat="1" ht="16.5" customHeight="1">
      <c r="A210" s="33"/>
      <c r="B210" s="34"/>
      <c r="C210" s="185" t="s">
        <v>274</v>
      </c>
      <c r="D210" s="185" t="s">
        <v>145</v>
      </c>
      <c r="E210" s="186" t="s">
        <v>570</v>
      </c>
      <c r="F210" s="187" t="s">
        <v>571</v>
      </c>
      <c r="G210" s="188" t="s">
        <v>160</v>
      </c>
      <c r="H210" s="189">
        <v>4</v>
      </c>
      <c r="I210" s="190"/>
      <c r="J210" s="191">
        <f>ROUND(I210*H210,2)</f>
        <v>0</v>
      </c>
      <c r="K210" s="187" t="s">
        <v>149</v>
      </c>
      <c r="L210" s="38"/>
      <c r="M210" s="192" t="s">
        <v>1</v>
      </c>
      <c r="N210" s="193" t="s">
        <v>41</v>
      </c>
      <c r="O210" s="70"/>
      <c r="P210" s="194">
        <f>O210*H210</f>
        <v>0</v>
      </c>
      <c r="Q210" s="194">
        <v>1.2999999999999999E-4</v>
      </c>
      <c r="R210" s="194">
        <f>Q210*H210</f>
        <v>5.1999999999999995E-4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193</v>
      </c>
      <c r="AT210" s="196" t="s">
        <v>145</v>
      </c>
      <c r="AU210" s="196" t="s">
        <v>86</v>
      </c>
      <c r="AY210" s="16" t="s">
        <v>142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84</v>
      </c>
      <c r="BK210" s="197">
        <f>ROUND(I210*H210,2)</f>
        <v>0</v>
      </c>
      <c r="BL210" s="16" t="s">
        <v>193</v>
      </c>
      <c r="BM210" s="196" t="s">
        <v>572</v>
      </c>
    </row>
    <row r="211" spans="1:65" s="2" customFormat="1" ht="11.25">
      <c r="A211" s="33"/>
      <c r="B211" s="34"/>
      <c r="C211" s="35"/>
      <c r="D211" s="198" t="s">
        <v>151</v>
      </c>
      <c r="E211" s="35"/>
      <c r="F211" s="199" t="s">
        <v>573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151</v>
      </c>
      <c r="AU211" s="16" t="s">
        <v>86</v>
      </c>
    </row>
    <row r="212" spans="1:65" s="2" customFormat="1" ht="16.5" customHeight="1">
      <c r="A212" s="33"/>
      <c r="B212" s="34"/>
      <c r="C212" s="185" t="s">
        <v>216</v>
      </c>
      <c r="D212" s="185" t="s">
        <v>145</v>
      </c>
      <c r="E212" s="186" t="s">
        <v>574</v>
      </c>
      <c r="F212" s="187" t="s">
        <v>575</v>
      </c>
      <c r="G212" s="188" t="s">
        <v>160</v>
      </c>
      <c r="H212" s="189">
        <v>1</v>
      </c>
      <c r="I212" s="190"/>
      <c r="J212" s="191">
        <f>ROUND(I212*H212,2)</f>
        <v>0</v>
      </c>
      <c r="K212" s="187" t="s">
        <v>149</v>
      </c>
      <c r="L212" s="38"/>
      <c r="M212" s="192" t="s">
        <v>1</v>
      </c>
      <c r="N212" s="193" t="s">
        <v>41</v>
      </c>
      <c r="O212" s="70"/>
      <c r="P212" s="194">
        <f>O212*H212</f>
        <v>0</v>
      </c>
      <c r="Q212" s="194">
        <v>4.4999999999999999E-4</v>
      </c>
      <c r="R212" s="194">
        <f>Q212*H212</f>
        <v>4.4999999999999999E-4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193</v>
      </c>
      <c r="AT212" s="196" t="s">
        <v>145</v>
      </c>
      <c r="AU212" s="196" t="s">
        <v>86</v>
      </c>
      <c r="AY212" s="16" t="s">
        <v>142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84</v>
      </c>
      <c r="BK212" s="197">
        <f>ROUND(I212*H212,2)</f>
        <v>0</v>
      </c>
      <c r="BL212" s="16" t="s">
        <v>193</v>
      </c>
      <c r="BM212" s="196" t="s">
        <v>576</v>
      </c>
    </row>
    <row r="213" spans="1:65" s="2" customFormat="1" ht="11.25">
      <c r="A213" s="33"/>
      <c r="B213" s="34"/>
      <c r="C213" s="35"/>
      <c r="D213" s="198" t="s">
        <v>151</v>
      </c>
      <c r="E213" s="35"/>
      <c r="F213" s="199" t="s">
        <v>577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151</v>
      </c>
      <c r="AU213" s="16" t="s">
        <v>86</v>
      </c>
    </row>
    <row r="214" spans="1:65" s="2" customFormat="1" ht="33" customHeight="1">
      <c r="A214" s="33"/>
      <c r="B214" s="34"/>
      <c r="C214" s="185" t="s">
        <v>286</v>
      </c>
      <c r="D214" s="185" t="s">
        <v>145</v>
      </c>
      <c r="E214" s="186" t="s">
        <v>578</v>
      </c>
      <c r="F214" s="187" t="s">
        <v>579</v>
      </c>
      <c r="G214" s="188" t="s">
        <v>260</v>
      </c>
      <c r="H214" s="226"/>
      <c r="I214" s="190"/>
      <c r="J214" s="191">
        <f>ROUND(I214*H214,2)</f>
        <v>0</v>
      </c>
      <c r="K214" s="187" t="s">
        <v>149</v>
      </c>
      <c r="L214" s="38"/>
      <c r="M214" s="192" t="s">
        <v>1</v>
      </c>
      <c r="N214" s="193" t="s">
        <v>41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193</v>
      </c>
      <c r="AT214" s="196" t="s">
        <v>145</v>
      </c>
      <c r="AU214" s="196" t="s">
        <v>86</v>
      </c>
      <c r="AY214" s="16" t="s">
        <v>142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84</v>
      </c>
      <c r="BK214" s="197">
        <f>ROUND(I214*H214,2)</f>
        <v>0</v>
      </c>
      <c r="BL214" s="16" t="s">
        <v>193</v>
      </c>
      <c r="BM214" s="196" t="s">
        <v>580</v>
      </c>
    </row>
    <row r="215" spans="1:65" s="2" customFormat="1" ht="11.25">
      <c r="A215" s="33"/>
      <c r="B215" s="34"/>
      <c r="C215" s="35"/>
      <c r="D215" s="198" t="s">
        <v>151</v>
      </c>
      <c r="E215" s="35"/>
      <c r="F215" s="199" t="s">
        <v>581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151</v>
      </c>
      <c r="AU215" s="16" t="s">
        <v>86</v>
      </c>
    </row>
    <row r="216" spans="1:65" s="12" customFormat="1" ht="22.9" customHeight="1">
      <c r="B216" s="169"/>
      <c r="C216" s="170"/>
      <c r="D216" s="171" t="s">
        <v>75</v>
      </c>
      <c r="E216" s="183" t="s">
        <v>232</v>
      </c>
      <c r="F216" s="183" t="s">
        <v>233</v>
      </c>
      <c r="G216" s="170"/>
      <c r="H216" s="170"/>
      <c r="I216" s="173"/>
      <c r="J216" s="184">
        <f>BK216</f>
        <v>0</v>
      </c>
      <c r="K216" s="170"/>
      <c r="L216" s="175"/>
      <c r="M216" s="176"/>
      <c r="N216" s="177"/>
      <c r="O216" s="177"/>
      <c r="P216" s="178">
        <f>SUM(P217:P231)</f>
        <v>0</v>
      </c>
      <c r="Q216" s="177"/>
      <c r="R216" s="178">
        <f>SUM(R217:R231)</f>
        <v>0</v>
      </c>
      <c r="S216" s="177"/>
      <c r="T216" s="179">
        <f>SUM(T217:T231)</f>
        <v>0</v>
      </c>
      <c r="AR216" s="180" t="s">
        <v>86</v>
      </c>
      <c r="AT216" s="181" t="s">
        <v>75</v>
      </c>
      <c r="AU216" s="181" t="s">
        <v>84</v>
      </c>
      <c r="AY216" s="180" t="s">
        <v>142</v>
      </c>
      <c r="BK216" s="182">
        <f>SUM(BK217:BK231)</f>
        <v>0</v>
      </c>
    </row>
    <row r="217" spans="1:65" s="2" customFormat="1" ht="16.5" customHeight="1">
      <c r="A217" s="33"/>
      <c r="B217" s="34"/>
      <c r="C217" s="185" t="s">
        <v>222</v>
      </c>
      <c r="D217" s="185" t="s">
        <v>145</v>
      </c>
      <c r="E217" s="186" t="s">
        <v>235</v>
      </c>
      <c r="F217" s="187" t="s">
        <v>236</v>
      </c>
      <c r="G217" s="188" t="s">
        <v>160</v>
      </c>
      <c r="H217" s="189">
        <v>1</v>
      </c>
      <c r="I217" s="190"/>
      <c r="J217" s="191">
        <f>ROUND(I217*H217,2)</f>
        <v>0</v>
      </c>
      <c r="K217" s="187" t="s">
        <v>149</v>
      </c>
      <c r="L217" s="38"/>
      <c r="M217" s="192" t="s">
        <v>1</v>
      </c>
      <c r="N217" s="193" t="s">
        <v>41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193</v>
      </c>
      <c r="AT217" s="196" t="s">
        <v>145</v>
      </c>
      <c r="AU217" s="196" t="s">
        <v>86</v>
      </c>
      <c r="AY217" s="16" t="s">
        <v>142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84</v>
      </c>
      <c r="BK217" s="197">
        <f>ROUND(I217*H217,2)</f>
        <v>0</v>
      </c>
      <c r="BL217" s="16" t="s">
        <v>193</v>
      </c>
      <c r="BM217" s="196" t="s">
        <v>313</v>
      </c>
    </row>
    <row r="218" spans="1:65" s="2" customFormat="1" ht="11.25">
      <c r="A218" s="33"/>
      <c r="B218" s="34"/>
      <c r="C218" s="35"/>
      <c r="D218" s="198" t="s">
        <v>151</v>
      </c>
      <c r="E218" s="35"/>
      <c r="F218" s="199" t="s">
        <v>239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151</v>
      </c>
      <c r="AU218" s="16" t="s">
        <v>86</v>
      </c>
    </row>
    <row r="219" spans="1:65" s="2" customFormat="1" ht="16.5" customHeight="1">
      <c r="A219" s="33"/>
      <c r="B219" s="34"/>
      <c r="C219" s="185" t="s">
        <v>297</v>
      </c>
      <c r="D219" s="185" t="s">
        <v>145</v>
      </c>
      <c r="E219" s="186" t="s">
        <v>582</v>
      </c>
      <c r="F219" s="187" t="s">
        <v>583</v>
      </c>
      <c r="G219" s="188" t="s">
        <v>160</v>
      </c>
      <c r="H219" s="189">
        <v>2</v>
      </c>
      <c r="I219" s="190"/>
      <c r="J219" s="191">
        <f>ROUND(I219*H219,2)</f>
        <v>0</v>
      </c>
      <c r="K219" s="187" t="s">
        <v>149</v>
      </c>
      <c r="L219" s="38"/>
      <c r="M219" s="192" t="s">
        <v>1</v>
      </c>
      <c r="N219" s="193" t="s">
        <v>41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193</v>
      </c>
      <c r="AT219" s="196" t="s">
        <v>145</v>
      </c>
      <c r="AU219" s="196" t="s">
        <v>86</v>
      </c>
      <c r="AY219" s="16" t="s">
        <v>142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84</v>
      </c>
      <c r="BK219" s="197">
        <f>ROUND(I219*H219,2)</f>
        <v>0</v>
      </c>
      <c r="BL219" s="16" t="s">
        <v>193</v>
      </c>
      <c r="BM219" s="196" t="s">
        <v>317</v>
      </c>
    </row>
    <row r="220" spans="1:65" s="2" customFormat="1" ht="11.25">
      <c r="A220" s="33"/>
      <c r="B220" s="34"/>
      <c r="C220" s="35"/>
      <c r="D220" s="198" t="s">
        <v>151</v>
      </c>
      <c r="E220" s="35"/>
      <c r="F220" s="199" t="s">
        <v>584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151</v>
      </c>
      <c r="AU220" s="16" t="s">
        <v>86</v>
      </c>
    </row>
    <row r="221" spans="1:65" s="2" customFormat="1" ht="16.5" customHeight="1">
      <c r="A221" s="33"/>
      <c r="B221" s="34"/>
      <c r="C221" s="227" t="s">
        <v>228</v>
      </c>
      <c r="D221" s="227" t="s">
        <v>314</v>
      </c>
      <c r="E221" s="228" t="s">
        <v>585</v>
      </c>
      <c r="F221" s="229" t="s">
        <v>586</v>
      </c>
      <c r="G221" s="230" t="s">
        <v>160</v>
      </c>
      <c r="H221" s="231">
        <v>1</v>
      </c>
      <c r="I221" s="232"/>
      <c r="J221" s="233">
        <f>ROUND(I221*H221,2)</f>
        <v>0</v>
      </c>
      <c r="K221" s="229" t="s">
        <v>1</v>
      </c>
      <c r="L221" s="234"/>
      <c r="M221" s="235" t="s">
        <v>1</v>
      </c>
      <c r="N221" s="236" t="s">
        <v>41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317</v>
      </c>
      <c r="AT221" s="196" t="s">
        <v>314</v>
      </c>
      <c r="AU221" s="196" t="s">
        <v>86</v>
      </c>
      <c r="AY221" s="16" t="s">
        <v>142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84</v>
      </c>
      <c r="BK221" s="197">
        <f>ROUND(I221*H221,2)</f>
        <v>0</v>
      </c>
      <c r="BL221" s="16" t="s">
        <v>193</v>
      </c>
      <c r="BM221" s="196" t="s">
        <v>332</v>
      </c>
    </row>
    <row r="222" spans="1:65" s="2" customFormat="1" ht="16.5" customHeight="1">
      <c r="A222" s="33"/>
      <c r="B222" s="34"/>
      <c r="C222" s="185" t="s">
        <v>308</v>
      </c>
      <c r="D222" s="185" t="s">
        <v>145</v>
      </c>
      <c r="E222" s="186" t="s">
        <v>254</v>
      </c>
      <c r="F222" s="187" t="s">
        <v>255</v>
      </c>
      <c r="G222" s="188" t="s">
        <v>160</v>
      </c>
      <c r="H222" s="189">
        <v>2</v>
      </c>
      <c r="I222" s="190"/>
      <c r="J222" s="191">
        <f>ROUND(I222*H222,2)</f>
        <v>0</v>
      </c>
      <c r="K222" s="187" t="s">
        <v>149</v>
      </c>
      <c r="L222" s="38"/>
      <c r="M222" s="192" t="s">
        <v>1</v>
      </c>
      <c r="N222" s="193" t="s">
        <v>41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193</v>
      </c>
      <c r="AT222" s="196" t="s">
        <v>145</v>
      </c>
      <c r="AU222" s="196" t="s">
        <v>86</v>
      </c>
      <c r="AY222" s="16" t="s">
        <v>142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84</v>
      </c>
      <c r="BK222" s="197">
        <f>ROUND(I222*H222,2)</f>
        <v>0</v>
      </c>
      <c r="BL222" s="16" t="s">
        <v>193</v>
      </c>
      <c r="BM222" s="196" t="s">
        <v>341</v>
      </c>
    </row>
    <row r="223" spans="1:65" s="2" customFormat="1" ht="11.25">
      <c r="A223" s="33"/>
      <c r="B223" s="34"/>
      <c r="C223" s="35"/>
      <c r="D223" s="198" t="s">
        <v>151</v>
      </c>
      <c r="E223" s="35"/>
      <c r="F223" s="199" t="s">
        <v>257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151</v>
      </c>
      <c r="AU223" s="16" t="s">
        <v>86</v>
      </c>
    </row>
    <row r="224" spans="1:65" s="2" customFormat="1" ht="21.75" customHeight="1">
      <c r="A224" s="33"/>
      <c r="B224" s="34"/>
      <c r="C224" s="185" t="s">
        <v>313</v>
      </c>
      <c r="D224" s="185" t="s">
        <v>145</v>
      </c>
      <c r="E224" s="186" t="s">
        <v>587</v>
      </c>
      <c r="F224" s="187" t="s">
        <v>588</v>
      </c>
      <c r="G224" s="188" t="s">
        <v>160</v>
      </c>
      <c r="H224" s="189">
        <v>2</v>
      </c>
      <c r="I224" s="190"/>
      <c r="J224" s="191">
        <f>ROUND(I224*H224,2)</f>
        <v>0</v>
      </c>
      <c r="K224" s="187" t="s">
        <v>149</v>
      </c>
      <c r="L224" s="38"/>
      <c r="M224" s="192" t="s">
        <v>1</v>
      </c>
      <c r="N224" s="193" t="s">
        <v>41</v>
      </c>
      <c r="O224" s="70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193</v>
      </c>
      <c r="AT224" s="196" t="s">
        <v>145</v>
      </c>
      <c r="AU224" s="196" t="s">
        <v>86</v>
      </c>
      <c r="AY224" s="16" t="s">
        <v>142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84</v>
      </c>
      <c r="BK224" s="197">
        <f>ROUND(I224*H224,2)</f>
        <v>0</v>
      </c>
      <c r="BL224" s="16" t="s">
        <v>193</v>
      </c>
      <c r="BM224" s="196" t="s">
        <v>349</v>
      </c>
    </row>
    <row r="225" spans="1:65" s="2" customFormat="1" ht="11.25">
      <c r="A225" s="33"/>
      <c r="B225" s="34"/>
      <c r="C225" s="35"/>
      <c r="D225" s="198" t="s">
        <v>151</v>
      </c>
      <c r="E225" s="35"/>
      <c r="F225" s="199" t="s">
        <v>589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151</v>
      </c>
      <c r="AU225" s="16" t="s">
        <v>86</v>
      </c>
    </row>
    <row r="226" spans="1:65" s="2" customFormat="1" ht="24.2" customHeight="1">
      <c r="A226" s="33"/>
      <c r="B226" s="34"/>
      <c r="C226" s="227" t="s">
        <v>319</v>
      </c>
      <c r="D226" s="227" t="s">
        <v>314</v>
      </c>
      <c r="E226" s="228" t="s">
        <v>590</v>
      </c>
      <c r="F226" s="229" t="s">
        <v>591</v>
      </c>
      <c r="G226" s="230" t="s">
        <v>160</v>
      </c>
      <c r="H226" s="231">
        <v>2</v>
      </c>
      <c r="I226" s="232"/>
      <c r="J226" s="233">
        <f>ROUND(I226*H226,2)</f>
        <v>0</v>
      </c>
      <c r="K226" s="229" t="s">
        <v>149</v>
      </c>
      <c r="L226" s="234"/>
      <c r="M226" s="235" t="s">
        <v>1</v>
      </c>
      <c r="N226" s="236" t="s">
        <v>41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317</v>
      </c>
      <c r="AT226" s="196" t="s">
        <v>314</v>
      </c>
      <c r="AU226" s="196" t="s">
        <v>86</v>
      </c>
      <c r="AY226" s="16" t="s">
        <v>142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84</v>
      </c>
      <c r="BK226" s="197">
        <f>ROUND(I226*H226,2)</f>
        <v>0</v>
      </c>
      <c r="BL226" s="16" t="s">
        <v>193</v>
      </c>
      <c r="BM226" s="196" t="s">
        <v>238</v>
      </c>
    </row>
    <row r="227" spans="1:65" s="2" customFormat="1" ht="24.2" customHeight="1">
      <c r="A227" s="33"/>
      <c r="B227" s="34"/>
      <c r="C227" s="185" t="s">
        <v>317</v>
      </c>
      <c r="D227" s="185" t="s">
        <v>145</v>
      </c>
      <c r="E227" s="186" t="s">
        <v>592</v>
      </c>
      <c r="F227" s="187" t="s">
        <v>593</v>
      </c>
      <c r="G227" s="188" t="s">
        <v>160</v>
      </c>
      <c r="H227" s="189">
        <v>2</v>
      </c>
      <c r="I227" s="190"/>
      <c r="J227" s="191">
        <f>ROUND(I227*H227,2)</f>
        <v>0</v>
      </c>
      <c r="K227" s="187" t="s">
        <v>149</v>
      </c>
      <c r="L227" s="38"/>
      <c r="M227" s="192" t="s">
        <v>1</v>
      </c>
      <c r="N227" s="193" t="s">
        <v>41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193</v>
      </c>
      <c r="AT227" s="196" t="s">
        <v>145</v>
      </c>
      <c r="AU227" s="196" t="s">
        <v>86</v>
      </c>
      <c r="AY227" s="16" t="s">
        <v>142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84</v>
      </c>
      <c r="BK227" s="197">
        <f>ROUND(I227*H227,2)</f>
        <v>0</v>
      </c>
      <c r="BL227" s="16" t="s">
        <v>193</v>
      </c>
      <c r="BM227" s="196" t="s">
        <v>242</v>
      </c>
    </row>
    <row r="228" spans="1:65" s="2" customFormat="1" ht="11.25">
      <c r="A228" s="33"/>
      <c r="B228" s="34"/>
      <c r="C228" s="35"/>
      <c r="D228" s="198" t="s">
        <v>151</v>
      </c>
      <c r="E228" s="35"/>
      <c r="F228" s="199" t="s">
        <v>594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151</v>
      </c>
      <c r="AU228" s="16" t="s">
        <v>86</v>
      </c>
    </row>
    <row r="229" spans="1:65" s="2" customFormat="1" ht="21.75" customHeight="1">
      <c r="A229" s="33"/>
      <c r="B229" s="34"/>
      <c r="C229" s="227" t="s">
        <v>327</v>
      </c>
      <c r="D229" s="227" t="s">
        <v>314</v>
      </c>
      <c r="E229" s="228" t="s">
        <v>595</v>
      </c>
      <c r="F229" s="229" t="s">
        <v>596</v>
      </c>
      <c r="G229" s="230" t="s">
        <v>160</v>
      </c>
      <c r="H229" s="231">
        <v>2</v>
      </c>
      <c r="I229" s="232"/>
      <c r="J229" s="233">
        <f>ROUND(I229*H229,2)</f>
        <v>0</v>
      </c>
      <c r="K229" s="229" t="s">
        <v>149</v>
      </c>
      <c r="L229" s="234"/>
      <c r="M229" s="235" t="s">
        <v>1</v>
      </c>
      <c r="N229" s="236" t="s">
        <v>41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317</v>
      </c>
      <c r="AT229" s="196" t="s">
        <v>314</v>
      </c>
      <c r="AU229" s="196" t="s">
        <v>86</v>
      </c>
      <c r="AY229" s="16" t="s">
        <v>142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84</v>
      </c>
      <c r="BK229" s="197">
        <f>ROUND(I229*H229,2)</f>
        <v>0</v>
      </c>
      <c r="BL229" s="16" t="s">
        <v>193</v>
      </c>
      <c r="BM229" s="196" t="s">
        <v>247</v>
      </c>
    </row>
    <row r="230" spans="1:65" s="2" customFormat="1" ht="33" customHeight="1">
      <c r="A230" s="33"/>
      <c r="B230" s="34"/>
      <c r="C230" s="185" t="s">
        <v>332</v>
      </c>
      <c r="D230" s="185" t="s">
        <v>145</v>
      </c>
      <c r="E230" s="186" t="s">
        <v>258</v>
      </c>
      <c r="F230" s="187" t="s">
        <v>259</v>
      </c>
      <c r="G230" s="188" t="s">
        <v>260</v>
      </c>
      <c r="H230" s="226"/>
      <c r="I230" s="190"/>
      <c r="J230" s="191">
        <f>ROUND(I230*H230,2)</f>
        <v>0</v>
      </c>
      <c r="K230" s="187" t="s">
        <v>149</v>
      </c>
      <c r="L230" s="38"/>
      <c r="M230" s="192" t="s">
        <v>1</v>
      </c>
      <c r="N230" s="193" t="s">
        <v>41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193</v>
      </c>
      <c r="AT230" s="196" t="s">
        <v>145</v>
      </c>
      <c r="AU230" s="196" t="s">
        <v>86</v>
      </c>
      <c r="AY230" s="16" t="s">
        <v>142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193</v>
      </c>
      <c r="BM230" s="196" t="s">
        <v>251</v>
      </c>
    </row>
    <row r="231" spans="1:65" s="2" customFormat="1" ht="11.25">
      <c r="A231" s="33"/>
      <c r="B231" s="34"/>
      <c r="C231" s="35"/>
      <c r="D231" s="198" t="s">
        <v>151</v>
      </c>
      <c r="E231" s="35"/>
      <c r="F231" s="199" t="s">
        <v>262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151</v>
      </c>
      <c r="AU231" s="16" t="s">
        <v>86</v>
      </c>
    </row>
    <row r="232" spans="1:65" s="12" customFormat="1" ht="22.9" customHeight="1">
      <c r="B232" s="169"/>
      <c r="C232" s="170"/>
      <c r="D232" s="171" t="s">
        <v>75</v>
      </c>
      <c r="E232" s="183" t="s">
        <v>597</v>
      </c>
      <c r="F232" s="183" t="s">
        <v>598</v>
      </c>
      <c r="G232" s="170"/>
      <c r="H232" s="170"/>
      <c r="I232" s="173"/>
      <c r="J232" s="184">
        <f>BK232</f>
        <v>0</v>
      </c>
      <c r="K232" s="170"/>
      <c r="L232" s="175"/>
      <c r="M232" s="176"/>
      <c r="N232" s="177"/>
      <c r="O232" s="177"/>
      <c r="P232" s="178">
        <f>SUM(P233:P238)</f>
        <v>0</v>
      </c>
      <c r="Q232" s="177"/>
      <c r="R232" s="178">
        <f>SUM(R233:R238)</f>
        <v>0</v>
      </c>
      <c r="S232" s="177"/>
      <c r="T232" s="179">
        <f>SUM(T233:T238)</f>
        <v>0</v>
      </c>
      <c r="AR232" s="180" t="s">
        <v>86</v>
      </c>
      <c r="AT232" s="181" t="s">
        <v>75</v>
      </c>
      <c r="AU232" s="181" t="s">
        <v>84</v>
      </c>
      <c r="AY232" s="180" t="s">
        <v>142</v>
      </c>
      <c r="BK232" s="182">
        <f>SUM(BK233:BK238)</f>
        <v>0</v>
      </c>
    </row>
    <row r="233" spans="1:65" s="2" customFormat="1" ht="21.75" customHeight="1">
      <c r="A233" s="33"/>
      <c r="B233" s="34"/>
      <c r="C233" s="185" t="s">
        <v>336</v>
      </c>
      <c r="D233" s="185" t="s">
        <v>145</v>
      </c>
      <c r="E233" s="186" t="s">
        <v>599</v>
      </c>
      <c r="F233" s="187" t="s">
        <v>600</v>
      </c>
      <c r="G233" s="188" t="s">
        <v>160</v>
      </c>
      <c r="H233" s="189">
        <v>2</v>
      </c>
      <c r="I233" s="190"/>
      <c r="J233" s="191">
        <f>ROUND(I233*H233,2)</f>
        <v>0</v>
      </c>
      <c r="K233" s="187" t="s">
        <v>149</v>
      </c>
      <c r="L233" s="38"/>
      <c r="M233" s="192" t="s">
        <v>1</v>
      </c>
      <c r="N233" s="193" t="s">
        <v>41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193</v>
      </c>
      <c r="AT233" s="196" t="s">
        <v>145</v>
      </c>
      <c r="AU233" s="196" t="s">
        <v>86</v>
      </c>
      <c r="AY233" s="16" t="s">
        <v>142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84</v>
      </c>
      <c r="BK233" s="197">
        <f>ROUND(I233*H233,2)</f>
        <v>0</v>
      </c>
      <c r="BL233" s="16" t="s">
        <v>193</v>
      </c>
      <c r="BM233" s="196" t="s">
        <v>256</v>
      </c>
    </row>
    <row r="234" spans="1:65" s="2" customFormat="1" ht="11.25">
      <c r="A234" s="33"/>
      <c r="B234" s="34"/>
      <c r="C234" s="35"/>
      <c r="D234" s="198" t="s">
        <v>151</v>
      </c>
      <c r="E234" s="35"/>
      <c r="F234" s="199" t="s">
        <v>601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151</v>
      </c>
      <c r="AU234" s="16" t="s">
        <v>86</v>
      </c>
    </row>
    <row r="235" spans="1:65" s="2" customFormat="1" ht="24.2" customHeight="1">
      <c r="A235" s="33"/>
      <c r="B235" s="34"/>
      <c r="C235" s="185" t="s">
        <v>341</v>
      </c>
      <c r="D235" s="185" t="s">
        <v>145</v>
      </c>
      <c r="E235" s="186" t="s">
        <v>602</v>
      </c>
      <c r="F235" s="187" t="s">
        <v>603</v>
      </c>
      <c r="G235" s="188" t="s">
        <v>293</v>
      </c>
      <c r="H235" s="189">
        <v>10</v>
      </c>
      <c r="I235" s="190"/>
      <c r="J235" s="191">
        <f>ROUND(I235*H235,2)</f>
        <v>0</v>
      </c>
      <c r="K235" s="187" t="s">
        <v>149</v>
      </c>
      <c r="L235" s="38"/>
      <c r="M235" s="192" t="s">
        <v>1</v>
      </c>
      <c r="N235" s="193" t="s">
        <v>41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193</v>
      </c>
      <c r="AT235" s="196" t="s">
        <v>145</v>
      </c>
      <c r="AU235" s="196" t="s">
        <v>86</v>
      </c>
      <c r="AY235" s="16" t="s">
        <v>142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193</v>
      </c>
      <c r="BM235" s="196" t="s">
        <v>408</v>
      </c>
    </row>
    <row r="236" spans="1:65" s="2" customFormat="1" ht="11.25">
      <c r="A236" s="33"/>
      <c r="B236" s="34"/>
      <c r="C236" s="35"/>
      <c r="D236" s="198" t="s">
        <v>151</v>
      </c>
      <c r="E236" s="35"/>
      <c r="F236" s="199" t="s">
        <v>604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151</v>
      </c>
      <c r="AU236" s="16" t="s">
        <v>86</v>
      </c>
    </row>
    <row r="237" spans="1:65" s="2" customFormat="1" ht="33" customHeight="1">
      <c r="A237" s="33"/>
      <c r="B237" s="34"/>
      <c r="C237" s="185" t="s">
        <v>345</v>
      </c>
      <c r="D237" s="185" t="s">
        <v>145</v>
      </c>
      <c r="E237" s="186" t="s">
        <v>605</v>
      </c>
      <c r="F237" s="187" t="s">
        <v>606</v>
      </c>
      <c r="G237" s="188" t="s">
        <v>260</v>
      </c>
      <c r="H237" s="226"/>
      <c r="I237" s="190"/>
      <c r="J237" s="191">
        <f>ROUND(I237*H237,2)</f>
        <v>0</v>
      </c>
      <c r="K237" s="187" t="s">
        <v>149</v>
      </c>
      <c r="L237" s="38"/>
      <c r="M237" s="192" t="s">
        <v>1</v>
      </c>
      <c r="N237" s="193" t="s">
        <v>41</v>
      </c>
      <c r="O237" s="7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193</v>
      </c>
      <c r="AT237" s="196" t="s">
        <v>145</v>
      </c>
      <c r="AU237" s="196" t="s">
        <v>86</v>
      </c>
      <c r="AY237" s="16" t="s">
        <v>142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84</v>
      </c>
      <c r="BK237" s="197">
        <f>ROUND(I237*H237,2)</f>
        <v>0</v>
      </c>
      <c r="BL237" s="16" t="s">
        <v>193</v>
      </c>
      <c r="BM237" s="196" t="s">
        <v>261</v>
      </c>
    </row>
    <row r="238" spans="1:65" s="2" customFormat="1" ht="11.25">
      <c r="A238" s="33"/>
      <c r="B238" s="34"/>
      <c r="C238" s="35"/>
      <c r="D238" s="198" t="s">
        <v>151</v>
      </c>
      <c r="E238" s="35"/>
      <c r="F238" s="199" t="s">
        <v>607</v>
      </c>
      <c r="G238" s="35"/>
      <c r="H238" s="35"/>
      <c r="I238" s="200"/>
      <c r="J238" s="35"/>
      <c r="K238" s="35"/>
      <c r="L238" s="38"/>
      <c r="M238" s="201"/>
      <c r="N238" s="202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151</v>
      </c>
      <c r="AU238" s="16" t="s">
        <v>86</v>
      </c>
    </row>
    <row r="239" spans="1:65" s="12" customFormat="1" ht="22.9" customHeight="1">
      <c r="B239" s="169"/>
      <c r="C239" s="170"/>
      <c r="D239" s="171" t="s">
        <v>75</v>
      </c>
      <c r="E239" s="183" t="s">
        <v>608</v>
      </c>
      <c r="F239" s="183" t="s">
        <v>609</v>
      </c>
      <c r="G239" s="170"/>
      <c r="H239" s="170"/>
      <c r="I239" s="173"/>
      <c r="J239" s="184">
        <f>BK239</f>
        <v>0</v>
      </c>
      <c r="K239" s="170"/>
      <c r="L239" s="175"/>
      <c r="M239" s="176"/>
      <c r="N239" s="177"/>
      <c r="O239" s="177"/>
      <c r="P239" s="178">
        <f>SUM(P240:P244)</f>
        <v>0</v>
      </c>
      <c r="Q239" s="177"/>
      <c r="R239" s="178">
        <f>SUM(R240:R244)</f>
        <v>0</v>
      </c>
      <c r="S239" s="177"/>
      <c r="T239" s="179">
        <f>SUM(T240:T244)</f>
        <v>0</v>
      </c>
      <c r="AR239" s="180" t="s">
        <v>86</v>
      </c>
      <c r="AT239" s="181" t="s">
        <v>75</v>
      </c>
      <c r="AU239" s="181" t="s">
        <v>84</v>
      </c>
      <c r="AY239" s="180" t="s">
        <v>142</v>
      </c>
      <c r="BK239" s="182">
        <f>SUM(BK240:BK244)</f>
        <v>0</v>
      </c>
    </row>
    <row r="240" spans="1:65" s="2" customFormat="1" ht="37.9" customHeight="1">
      <c r="A240" s="33"/>
      <c r="B240" s="34"/>
      <c r="C240" s="185" t="s">
        <v>349</v>
      </c>
      <c r="D240" s="185" t="s">
        <v>145</v>
      </c>
      <c r="E240" s="186" t="s">
        <v>610</v>
      </c>
      <c r="F240" s="187" t="s">
        <v>611</v>
      </c>
      <c r="G240" s="188" t="s">
        <v>160</v>
      </c>
      <c r="H240" s="189">
        <v>2</v>
      </c>
      <c r="I240" s="190"/>
      <c r="J240" s="191">
        <f>ROUND(I240*H240,2)</f>
        <v>0</v>
      </c>
      <c r="K240" s="187" t="s">
        <v>1</v>
      </c>
      <c r="L240" s="38"/>
      <c r="M240" s="192" t="s">
        <v>1</v>
      </c>
      <c r="N240" s="193" t="s">
        <v>41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193</v>
      </c>
      <c r="AT240" s="196" t="s">
        <v>145</v>
      </c>
      <c r="AU240" s="196" t="s">
        <v>86</v>
      </c>
      <c r="AY240" s="16" t="s">
        <v>142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193</v>
      </c>
      <c r="BM240" s="196" t="s">
        <v>271</v>
      </c>
    </row>
    <row r="241" spans="1:65" s="2" customFormat="1" ht="24.2" customHeight="1">
      <c r="A241" s="33"/>
      <c r="B241" s="34"/>
      <c r="C241" s="185" t="s">
        <v>353</v>
      </c>
      <c r="D241" s="185" t="s">
        <v>145</v>
      </c>
      <c r="E241" s="186" t="s">
        <v>612</v>
      </c>
      <c r="F241" s="187" t="s">
        <v>613</v>
      </c>
      <c r="G241" s="188" t="s">
        <v>160</v>
      </c>
      <c r="H241" s="189">
        <v>2</v>
      </c>
      <c r="I241" s="190"/>
      <c r="J241" s="191">
        <f>ROUND(I241*H241,2)</f>
        <v>0</v>
      </c>
      <c r="K241" s="187" t="s">
        <v>149</v>
      </c>
      <c r="L241" s="38"/>
      <c r="M241" s="192" t="s">
        <v>1</v>
      </c>
      <c r="N241" s="193" t="s">
        <v>41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193</v>
      </c>
      <c r="AT241" s="196" t="s">
        <v>145</v>
      </c>
      <c r="AU241" s="196" t="s">
        <v>86</v>
      </c>
      <c r="AY241" s="16" t="s">
        <v>142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84</v>
      </c>
      <c r="BK241" s="197">
        <f>ROUND(I241*H241,2)</f>
        <v>0</v>
      </c>
      <c r="BL241" s="16" t="s">
        <v>193</v>
      </c>
      <c r="BM241" s="196" t="s">
        <v>439</v>
      </c>
    </row>
    <row r="242" spans="1:65" s="2" customFormat="1" ht="11.25">
      <c r="A242" s="33"/>
      <c r="B242" s="34"/>
      <c r="C242" s="35"/>
      <c r="D242" s="198" t="s">
        <v>151</v>
      </c>
      <c r="E242" s="35"/>
      <c r="F242" s="199" t="s">
        <v>614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151</v>
      </c>
      <c r="AU242" s="16" t="s">
        <v>86</v>
      </c>
    </row>
    <row r="243" spans="1:65" s="2" customFormat="1" ht="33" customHeight="1">
      <c r="A243" s="33"/>
      <c r="B243" s="34"/>
      <c r="C243" s="185" t="s">
        <v>238</v>
      </c>
      <c r="D243" s="185" t="s">
        <v>145</v>
      </c>
      <c r="E243" s="186" t="s">
        <v>615</v>
      </c>
      <c r="F243" s="187" t="s">
        <v>616</v>
      </c>
      <c r="G243" s="188" t="s">
        <v>260</v>
      </c>
      <c r="H243" s="226"/>
      <c r="I243" s="190"/>
      <c r="J243" s="191">
        <f>ROUND(I243*H243,2)</f>
        <v>0</v>
      </c>
      <c r="K243" s="187" t="s">
        <v>149</v>
      </c>
      <c r="L243" s="38"/>
      <c r="M243" s="192" t="s">
        <v>1</v>
      </c>
      <c r="N243" s="193" t="s">
        <v>41</v>
      </c>
      <c r="O243" s="70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193</v>
      </c>
      <c r="AT243" s="196" t="s">
        <v>145</v>
      </c>
      <c r="AU243" s="196" t="s">
        <v>86</v>
      </c>
      <c r="AY243" s="16" t="s">
        <v>142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84</v>
      </c>
      <c r="BK243" s="197">
        <f>ROUND(I243*H243,2)</f>
        <v>0</v>
      </c>
      <c r="BL243" s="16" t="s">
        <v>193</v>
      </c>
      <c r="BM243" s="196" t="s">
        <v>452</v>
      </c>
    </row>
    <row r="244" spans="1:65" s="2" customFormat="1" ht="11.25">
      <c r="A244" s="33"/>
      <c r="B244" s="34"/>
      <c r="C244" s="35"/>
      <c r="D244" s="198" t="s">
        <v>151</v>
      </c>
      <c r="E244" s="35"/>
      <c r="F244" s="199" t="s">
        <v>617</v>
      </c>
      <c r="G244" s="35"/>
      <c r="H244" s="35"/>
      <c r="I244" s="200"/>
      <c r="J244" s="35"/>
      <c r="K244" s="35"/>
      <c r="L244" s="38"/>
      <c r="M244" s="201"/>
      <c r="N244" s="202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151</v>
      </c>
      <c r="AU244" s="16" t="s">
        <v>86</v>
      </c>
    </row>
    <row r="245" spans="1:65" s="12" customFormat="1" ht="22.9" customHeight="1">
      <c r="B245" s="169"/>
      <c r="C245" s="170"/>
      <c r="D245" s="171" t="s">
        <v>75</v>
      </c>
      <c r="E245" s="183" t="s">
        <v>618</v>
      </c>
      <c r="F245" s="183" t="s">
        <v>619</v>
      </c>
      <c r="G245" s="170"/>
      <c r="H245" s="170"/>
      <c r="I245" s="173"/>
      <c r="J245" s="184">
        <f>BK245</f>
        <v>0</v>
      </c>
      <c r="K245" s="170"/>
      <c r="L245" s="175"/>
      <c r="M245" s="176"/>
      <c r="N245" s="177"/>
      <c r="O245" s="177"/>
      <c r="P245" s="178">
        <f>SUM(P246:P258)</f>
        <v>0</v>
      </c>
      <c r="Q245" s="177"/>
      <c r="R245" s="178">
        <f>SUM(R246:R258)</f>
        <v>7.7800000000000005E-3</v>
      </c>
      <c r="S245" s="177"/>
      <c r="T245" s="179">
        <f>SUM(T246:T258)</f>
        <v>1.057E-2</v>
      </c>
      <c r="AR245" s="180" t="s">
        <v>86</v>
      </c>
      <c r="AT245" s="181" t="s">
        <v>75</v>
      </c>
      <c r="AU245" s="181" t="s">
        <v>84</v>
      </c>
      <c r="AY245" s="180" t="s">
        <v>142</v>
      </c>
      <c r="BK245" s="182">
        <f>SUM(BK246:BK258)</f>
        <v>0</v>
      </c>
    </row>
    <row r="246" spans="1:65" s="2" customFormat="1" ht="16.5" customHeight="1">
      <c r="A246" s="33"/>
      <c r="B246" s="34"/>
      <c r="C246" s="185" t="s">
        <v>365</v>
      </c>
      <c r="D246" s="185" t="s">
        <v>145</v>
      </c>
      <c r="E246" s="186" t="s">
        <v>620</v>
      </c>
      <c r="F246" s="187" t="s">
        <v>621</v>
      </c>
      <c r="G246" s="188" t="s">
        <v>160</v>
      </c>
      <c r="H246" s="189">
        <v>1</v>
      </c>
      <c r="I246" s="190"/>
      <c r="J246" s="191">
        <f>ROUND(I246*H246,2)</f>
        <v>0</v>
      </c>
      <c r="K246" s="187" t="s">
        <v>1</v>
      </c>
      <c r="L246" s="38"/>
      <c r="M246" s="192" t="s">
        <v>1</v>
      </c>
      <c r="N246" s="193" t="s">
        <v>41</v>
      </c>
      <c r="O246" s="70"/>
      <c r="P246" s="194">
        <f>O246*H246</f>
        <v>0</v>
      </c>
      <c r="Q246" s="194">
        <v>0</v>
      </c>
      <c r="R246" s="194">
        <f>Q246*H246</f>
        <v>0</v>
      </c>
      <c r="S246" s="194">
        <v>1.057E-2</v>
      </c>
      <c r="T246" s="195">
        <f>S246*H246</f>
        <v>1.057E-2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193</v>
      </c>
      <c r="AT246" s="196" t="s">
        <v>145</v>
      </c>
      <c r="AU246" s="196" t="s">
        <v>86</v>
      </c>
      <c r="AY246" s="16" t="s">
        <v>142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84</v>
      </c>
      <c r="BK246" s="197">
        <f>ROUND(I246*H246,2)</f>
        <v>0</v>
      </c>
      <c r="BL246" s="16" t="s">
        <v>193</v>
      </c>
      <c r="BM246" s="196" t="s">
        <v>622</v>
      </c>
    </row>
    <row r="247" spans="1:65" s="13" customFormat="1" ht="11.25">
      <c r="B247" s="203"/>
      <c r="C247" s="204"/>
      <c r="D247" s="205" t="s">
        <v>153</v>
      </c>
      <c r="E247" s="206" t="s">
        <v>1</v>
      </c>
      <c r="F247" s="207" t="s">
        <v>623</v>
      </c>
      <c r="G247" s="204"/>
      <c r="H247" s="208">
        <v>1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153</v>
      </c>
      <c r="AU247" s="214" t="s">
        <v>86</v>
      </c>
      <c r="AV247" s="13" t="s">
        <v>86</v>
      </c>
      <c r="AW247" s="13" t="s">
        <v>33</v>
      </c>
      <c r="AX247" s="13" t="s">
        <v>76</v>
      </c>
      <c r="AY247" s="214" t="s">
        <v>142</v>
      </c>
    </row>
    <row r="248" spans="1:65" s="14" customFormat="1" ht="11.25">
      <c r="B248" s="215"/>
      <c r="C248" s="216"/>
      <c r="D248" s="205" t="s">
        <v>153</v>
      </c>
      <c r="E248" s="217" t="s">
        <v>1</v>
      </c>
      <c r="F248" s="218" t="s">
        <v>155</v>
      </c>
      <c r="G248" s="216"/>
      <c r="H248" s="219">
        <v>1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153</v>
      </c>
      <c r="AU248" s="225" t="s">
        <v>86</v>
      </c>
      <c r="AV248" s="14" t="s">
        <v>150</v>
      </c>
      <c r="AW248" s="14" t="s">
        <v>33</v>
      </c>
      <c r="AX248" s="14" t="s">
        <v>84</v>
      </c>
      <c r="AY248" s="225" t="s">
        <v>142</v>
      </c>
    </row>
    <row r="249" spans="1:65" s="2" customFormat="1" ht="24.2" customHeight="1">
      <c r="A249" s="33"/>
      <c r="B249" s="34"/>
      <c r="C249" s="185" t="s">
        <v>242</v>
      </c>
      <c r="D249" s="185" t="s">
        <v>145</v>
      </c>
      <c r="E249" s="186" t="s">
        <v>624</v>
      </c>
      <c r="F249" s="187" t="s">
        <v>625</v>
      </c>
      <c r="G249" s="188" t="s">
        <v>160</v>
      </c>
      <c r="H249" s="189">
        <v>2</v>
      </c>
      <c r="I249" s="190"/>
      <c r="J249" s="191">
        <f>ROUND(I249*H249,2)</f>
        <v>0</v>
      </c>
      <c r="K249" s="187" t="s">
        <v>1</v>
      </c>
      <c r="L249" s="38"/>
      <c r="M249" s="192" t="s">
        <v>1</v>
      </c>
      <c r="N249" s="193" t="s">
        <v>41</v>
      </c>
      <c r="O249" s="70"/>
      <c r="P249" s="194">
        <f>O249*H249</f>
        <v>0</v>
      </c>
      <c r="Q249" s="194">
        <v>2.0500000000000002E-3</v>
      </c>
      <c r="R249" s="194">
        <f>Q249*H249</f>
        <v>4.1000000000000003E-3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84</v>
      </c>
      <c r="AT249" s="196" t="s">
        <v>145</v>
      </c>
      <c r="AU249" s="196" t="s">
        <v>86</v>
      </c>
      <c r="AY249" s="16" t="s">
        <v>142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84</v>
      </c>
      <c r="BM249" s="196" t="s">
        <v>626</v>
      </c>
    </row>
    <row r="250" spans="1:65" s="13" customFormat="1" ht="11.25">
      <c r="B250" s="203"/>
      <c r="C250" s="204"/>
      <c r="D250" s="205" t="s">
        <v>153</v>
      </c>
      <c r="E250" s="206" t="s">
        <v>1</v>
      </c>
      <c r="F250" s="207" t="s">
        <v>627</v>
      </c>
      <c r="G250" s="204"/>
      <c r="H250" s="208">
        <v>1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153</v>
      </c>
      <c r="AU250" s="214" t="s">
        <v>86</v>
      </c>
      <c r="AV250" s="13" t="s">
        <v>86</v>
      </c>
      <c r="AW250" s="13" t="s">
        <v>33</v>
      </c>
      <c r="AX250" s="13" t="s">
        <v>76</v>
      </c>
      <c r="AY250" s="214" t="s">
        <v>142</v>
      </c>
    </row>
    <row r="251" spans="1:65" s="13" customFormat="1" ht="11.25">
      <c r="B251" s="203"/>
      <c r="C251" s="204"/>
      <c r="D251" s="205" t="s">
        <v>153</v>
      </c>
      <c r="E251" s="206" t="s">
        <v>1</v>
      </c>
      <c r="F251" s="207" t="s">
        <v>623</v>
      </c>
      <c r="G251" s="204"/>
      <c r="H251" s="208">
        <v>1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153</v>
      </c>
      <c r="AU251" s="214" t="s">
        <v>86</v>
      </c>
      <c r="AV251" s="13" t="s">
        <v>86</v>
      </c>
      <c r="AW251" s="13" t="s">
        <v>33</v>
      </c>
      <c r="AX251" s="13" t="s">
        <v>76</v>
      </c>
      <c r="AY251" s="214" t="s">
        <v>142</v>
      </c>
    </row>
    <row r="252" spans="1:65" s="14" customFormat="1" ht="11.25">
      <c r="B252" s="215"/>
      <c r="C252" s="216"/>
      <c r="D252" s="205" t="s">
        <v>153</v>
      </c>
      <c r="E252" s="217" t="s">
        <v>1</v>
      </c>
      <c r="F252" s="218" t="s">
        <v>155</v>
      </c>
      <c r="G252" s="216"/>
      <c r="H252" s="219">
        <v>2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153</v>
      </c>
      <c r="AU252" s="225" t="s">
        <v>86</v>
      </c>
      <c r="AV252" s="14" t="s">
        <v>150</v>
      </c>
      <c r="AW252" s="14" t="s">
        <v>33</v>
      </c>
      <c r="AX252" s="14" t="s">
        <v>84</v>
      </c>
      <c r="AY252" s="225" t="s">
        <v>142</v>
      </c>
    </row>
    <row r="253" spans="1:65" s="2" customFormat="1" ht="24.2" customHeight="1">
      <c r="A253" s="33"/>
      <c r="B253" s="34"/>
      <c r="C253" s="227" t="s">
        <v>376</v>
      </c>
      <c r="D253" s="227" t="s">
        <v>314</v>
      </c>
      <c r="E253" s="228" t="s">
        <v>628</v>
      </c>
      <c r="F253" s="229" t="s">
        <v>629</v>
      </c>
      <c r="G253" s="230" t="s">
        <v>160</v>
      </c>
      <c r="H253" s="231">
        <v>2</v>
      </c>
      <c r="I253" s="232"/>
      <c r="J253" s="233">
        <f>ROUND(I253*H253,2)</f>
        <v>0</v>
      </c>
      <c r="K253" s="229" t="s">
        <v>1</v>
      </c>
      <c r="L253" s="234"/>
      <c r="M253" s="235" t="s">
        <v>1</v>
      </c>
      <c r="N253" s="236" t="s">
        <v>41</v>
      </c>
      <c r="O253" s="70"/>
      <c r="P253" s="194">
        <f>O253*H253</f>
        <v>0</v>
      </c>
      <c r="Q253" s="194">
        <v>1.8400000000000001E-3</v>
      </c>
      <c r="R253" s="194">
        <f>Q253*H253</f>
        <v>3.6800000000000001E-3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86</v>
      </c>
      <c r="AT253" s="196" t="s">
        <v>314</v>
      </c>
      <c r="AU253" s="196" t="s">
        <v>86</v>
      </c>
      <c r="AY253" s="16" t="s">
        <v>142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84</v>
      </c>
      <c r="BK253" s="197">
        <f>ROUND(I253*H253,2)</f>
        <v>0</v>
      </c>
      <c r="BL253" s="16" t="s">
        <v>84</v>
      </c>
      <c r="BM253" s="196" t="s">
        <v>630</v>
      </c>
    </row>
    <row r="254" spans="1:65" s="2" customFormat="1" ht="16.5" customHeight="1">
      <c r="A254" s="33"/>
      <c r="B254" s="34"/>
      <c r="C254" s="185" t="s">
        <v>247</v>
      </c>
      <c r="D254" s="185" t="s">
        <v>145</v>
      </c>
      <c r="E254" s="186" t="s">
        <v>631</v>
      </c>
      <c r="F254" s="187" t="s">
        <v>632</v>
      </c>
      <c r="G254" s="188" t="s">
        <v>160</v>
      </c>
      <c r="H254" s="189">
        <v>1</v>
      </c>
      <c r="I254" s="190"/>
      <c r="J254" s="191">
        <f>ROUND(I254*H254,2)</f>
        <v>0</v>
      </c>
      <c r="K254" s="187" t="s">
        <v>1</v>
      </c>
      <c r="L254" s="38"/>
      <c r="M254" s="192" t="s">
        <v>1</v>
      </c>
      <c r="N254" s="193" t="s">
        <v>41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193</v>
      </c>
      <c r="AT254" s="196" t="s">
        <v>145</v>
      </c>
      <c r="AU254" s="196" t="s">
        <v>86</v>
      </c>
      <c r="AY254" s="16" t="s">
        <v>142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84</v>
      </c>
      <c r="BK254" s="197">
        <f>ROUND(I254*H254,2)</f>
        <v>0</v>
      </c>
      <c r="BL254" s="16" t="s">
        <v>193</v>
      </c>
      <c r="BM254" s="196" t="s">
        <v>311</v>
      </c>
    </row>
    <row r="255" spans="1:65" s="2" customFormat="1" ht="24.2" customHeight="1">
      <c r="A255" s="33"/>
      <c r="B255" s="34"/>
      <c r="C255" s="185" t="s">
        <v>385</v>
      </c>
      <c r="D255" s="185" t="s">
        <v>145</v>
      </c>
      <c r="E255" s="186" t="s">
        <v>633</v>
      </c>
      <c r="F255" s="187" t="s">
        <v>634</v>
      </c>
      <c r="G255" s="188" t="s">
        <v>160</v>
      </c>
      <c r="H255" s="189">
        <v>4</v>
      </c>
      <c r="I255" s="190"/>
      <c r="J255" s="191">
        <f>ROUND(I255*H255,2)</f>
        <v>0</v>
      </c>
      <c r="K255" s="187" t="s">
        <v>149</v>
      </c>
      <c r="L255" s="38"/>
      <c r="M255" s="192" t="s">
        <v>1</v>
      </c>
      <c r="N255" s="193" t="s">
        <v>41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193</v>
      </c>
      <c r="AT255" s="196" t="s">
        <v>145</v>
      </c>
      <c r="AU255" s="196" t="s">
        <v>86</v>
      </c>
      <c r="AY255" s="16" t="s">
        <v>142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84</v>
      </c>
      <c r="BK255" s="197">
        <f>ROUND(I255*H255,2)</f>
        <v>0</v>
      </c>
      <c r="BL255" s="16" t="s">
        <v>193</v>
      </c>
      <c r="BM255" s="196" t="s">
        <v>318</v>
      </c>
    </row>
    <row r="256" spans="1:65" s="2" customFormat="1" ht="11.25">
      <c r="A256" s="33"/>
      <c r="B256" s="34"/>
      <c r="C256" s="35"/>
      <c r="D256" s="198" t="s">
        <v>151</v>
      </c>
      <c r="E256" s="35"/>
      <c r="F256" s="199" t="s">
        <v>635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151</v>
      </c>
      <c r="AU256" s="16" t="s">
        <v>86</v>
      </c>
    </row>
    <row r="257" spans="1:65" s="2" customFormat="1" ht="33" customHeight="1">
      <c r="A257" s="33"/>
      <c r="B257" s="34"/>
      <c r="C257" s="185" t="s">
        <v>251</v>
      </c>
      <c r="D257" s="185" t="s">
        <v>145</v>
      </c>
      <c r="E257" s="186" t="s">
        <v>636</v>
      </c>
      <c r="F257" s="187" t="s">
        <v>637</v>
      </c>
      <c r="G257" s="188" t="s">
        <v>260</v>
      </c>
      <c r="H257" s="226"/>
      <c r="I257" s="190"/>
      <c r="J257" s="191">
        <f>ROUND(I257*H257,2)</f>
        <v>0</v>
      </c>
      <c r="K257" s="187" t="s">
        <v>149</v>
      </c>
      <c r="L257" s="38"/>
      <c r="M257" s="192" t="s">
        <v>1</v>
      </c>
      <c r="N257" s="193" t="s">
        <v>41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193</v>
      </c>
      <c r="AT257" s="196" t="s">
        <v>145</v>
      </c>
      <c r="AU257" s="196" t="s">
        <v>86</v>
      </c>
      <c r="AY257" s="16" t="s">
        <v>142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84</v>
      </c>
      <c r="BK257" s="197">
        <f>ROUND(I257*H257,2)</f>
        <v>0</v>
      </c>
      <c r="BL257" s="16" t="s">
        <v>193</v>
      </c>
      <c r="BM257" s="196" t="s">
        <v>322</v>
      </c>
    </row>
    <row r="258" spans="1:65" s="2" customFormat="1" ht="11.25">
      <c r="A258" s="33"/>
      <c r="B258" s="34"/>
      <c r="C258" s="35"/>
      <c r="D258" s="198" t="s">
        <v>151</v>
      </c>
      <c r="E258" s="35"/>
      <c r="F258" s="199" t="s">
        <v>638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151</v>
      </c>
      <c r="AU258" s="16" t="s">
        <v>86</v>
      </c>
    </row>
    <row r="259" spans="1:65" s="12" customFormat="1" ht="22.9" customHeight="1">
      <c r="B259" s="169"/>
      <c r="C259" s="170"/>
      <c r="D259" s="171" t="s">
        <v>75</v>
      </c>
      <c r="E259" s="183" t="s">
        <v>639</v>
      </c>
      <c r="F259" s="183" t="s">
        <v>640</v>
      </c>
      <c r="G259" s="170"/>
      <c r="H259" s="170"/>
      <c r="I259" s="173"/>
      <c r="J259" s="184">
        <f>BK259</f>
        <v>0</v>
      </c>
      <c r="K259" s="170"/>
      <c r="L259" s="175"/>
      <c r="M259" s="176"/>
      <c r="N259" s="177"/>
      <c r="O259" s="177"/>
      <c r="P259" s="178">
        <f>SUM(P260:P261)</f>
        <v>0</v>
      </c>
      <c r="Q259" s="177"/>
      <c r="R259" s="178">
        <f>SUM(R260:R261)</f>
        <v>0</v>
      </c>
      <c r="S259" s="177"/>
      <c r="T259" s="179">
        <f>SUM(T260:T261)</f>
        <v>0</v>
      </c>
      <c r="AR259" s="180" t="s">
        <v>86</v>
      </c>
      <c r="AT259" s="181" t="s">
        <v>75</v>
      </c>
      <c r="AU259" s="181" t="s">
        <v>84</v>
      </c>
      <c r="AY259" s="180" t="s">
        <v>142</v>
      </c>
      <c r="BK259" s="182">
        <f>SUM(BK260:BK261)</f>
        <v>0</v>
      </c>
    </row>
    <row r="260" spans="1:65" s="2" customFormat="1" ht="37.9" customHeight="1">
      <c r="A260" s="33"/>
      <c r="B260" s="34"/>
      <c r="C260" s="185" t="s">
        <v>394</v>
      </c>
      <c r="D260" s="185" t="s">
        <v>145</v>
      </c>
      <c r="E260" s="186" t="s">
        <v>641</v>
      </c>
      <c r="F260" s="187" t="s">
        <v>642</v>
      </c>
      <c r="G260" s="188" t="s">
        <v>293</v>
      </c>
      <c r="H260" s="189">
        <v>5</v>
      </c>
      <c r="I260" s="190"/>
      <c r="J260" s="191">
        <f>ROUND(I260*H260,2)</f>
        <v>0</v>
      </c>
      <c r="K260" s="187" t="s">
        <v>149</v>
      </c>
      <c r="L260" s="38"/>
      <c r="M260" s="192" t="s">
        <v>1</v>
      </c>
      <c r="N260" s="193" t="s">
        <v>41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193</v>
      </c>
      <c r="AT260" s="196" t="s">
        <v>145</v>
      </c>
      <c r="AU260" s="196" t="s">
        <v>86</v>
      </c>
      <c r="AY260" s="16" t="s">
        <v>142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84</v>
      </c>
      <c r="BK260" s="197">
        <f>ROUND(I260*H260,2)</f>
        <v>0</v>
      </c>
      <c r="BL260" s="16" t="s">
        <v>193</v>
      </c>
      <c r="BM260" s="196" t="s">
        <v>326</v>
      </c>
    </row>
    <row r="261" spans="1:65" s="2" customFormat="1" ht="11.25">
      <c r="A261" s="33"/>
      <c r="B261" s="34"/>
      <c r="C261" s="35"/>
      <c r="D261" s="198" t="s">
        <v>151</v>
      </c>
      <c r="E261" s="35"/>
      <c r="F261" s="199" t="s">
        <v>643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151</v>
      </c>
      <c r="AU261" s="16" t="s">
        <v>86</v>
      </c>
    </row>
    <row r="262" spans="1:65" s="12" customFormat="1" ht="22.9" customHeight="1">
      <c r="B262" s="169"/>
      <c r="C262" s="170"/>
      <c r="D262" s="171" t="s">
        <v>75</v>
      </c>
      <c r="E262" s="183" t="s">
        <v>302</v>
      </c>
      <c r="F262" s="183" t="s">
        <v>303</v>
      </c>
      <c r="G262" s="170"/>
      <c r="H262" s="170"/>
      <c r="I262" s="173"/>
      <c r="J262" s="184">
        <f>BK262</f>
        <v>0</v>
      </c>
      <c r="K262" s="170"/>
      <c r="L262" s="175"/>
      <c r="M262" s="176"/>
      <c r="N262" s="177"/>
      <c r="O262" s="177"/>
      <c r="P262" s="178">
        <f>SUM(P263:P273)</f>
        <v>0</v>
      </c>
      <c r="Q262" s="177"/>
      <c r="R262" s="178">
        <f>SUM(R263:R273)</f>
        <v>0</v>
      </c>
      <c r="S262" s="177"/>
      <c r="T262" s="179">
        <f>SUM(T263:T273)</f>
        <v>0</v>
      </c>
      <c r="AR262" s="180" t="s">
        <v>86</v>
      </c>
      <c r="AT262" s="181" t="s">
        <v>75</v>
      </c>
      <c r="AU262" s="181" t="s">
        <v>84</v>
      </c>
      <c r="AY262" s="180" t="s">
        <v>142</v>
      </c>
      <c r="BK262" s="182">
        <f>SUM(BK263:BK273)</f>
        <v>0</v>
      </c>
    </row>
    <row r="263" spans="1:65" s="2" customFormat="1" ht="16.5" customHeight="1">
      <c r="A263" s="33"/>
      <c r="B263" s="34"/>
      <c r="C263" s="185" t="s">
        <v>256</v>
      </c>
      <c r="D263" s="185" t="s">
        <v>145</v>
      </c>
      <c r="E263" s="186" t="s">
        <v>304</v>
      </c>
      <c r="F263" s="187" t="s">
        <v>305</v>
      </c>
      <c r="G263" s="188" t="s">
        <v>160</v>
      </c>
      <c r="H263" s="189">
        <v>5</v>
      </c>
      <c r="I263" s="190"/>
      <c r="J263" s="191">
        <f>ROUND(I263*H263,2)</f>
        <v>0</v>
      </c>
      <c r="K263" s="187" t="s">
        <v>149</v>
      </c>
      <c r="L263" s="38"/>
      <c r="M263" s="192" t="s">
        <v>1</v>
      </c>
      <c r="N263" s="193" t="s">
        <v>41</v>
      </c>
      <c r="O263" s="7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193</v>
      </c>
      <c r="AT263" s="196" t="s">
        <v>145</v>
      </c>
      <c r="AU263" s="196" t="s">
        <v>86</v>
      </c>
      <c r="AY263" s="16" t="s">
        <v>142</v>
      </c>
      <c r="BE263" s="197">
        <f>IF(N263="základní",J263,0)</f>
        <v>0</v>
      </c>
      <c r="BF263" s="197">
        <f>IF(N263="snížená",J263,0)</f>
        <v>0</v>
      </c>
      <c r="BG263" s="197">
        <f>IF(N263="zákl. přenesená",J263,0)</f>
        <v>0</v>
      </c>
      <c r="BH263" s="197">
        <f>IF(N263="sníž. přenesená",J263,0)</f>
        <v>0</v>
      </c>
      <c r="BI263" s="197">
        <f>IF(N263="nulová",J263,0)</f>
        <v>0</v>
      </c>
      <c r="BJ263" s="16" t="s">
        <v>84</v>
      </c>
      <c r="BK263" s="197">
        <f>ROUND(I263*H263,2)</f>
        <v>0</v>
      </c>
      <c r="BL263" s="16" t="s">
        <v>193</v>
      </c>
      <c r="BM263" s="196" t="s">
        <v>330</v>
      </c>
    </row>
    <row r="264" spans="1:65" s="2" customFormat="1" ht="11.25">
      <c r="A264" s="33"/>
      <c r="B264" s="34"/>
      <c r="C264" s="35"/>
      <c r="D264" s="198" t="s">
        <v>151</v>
      </c>
      <c r="E264" s="35"/>
      <c r="F264" s="199" t="s">
        <v>307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151</v>
      </c>
      <c r="AU264" s="16" t="s">
        <v>86</v>
      </c>
    </row>
    <row r="265" spans="1:65" s="2" customFormat="1" ht="24.2" customHeight="1">
      <c r="A265" s="33"/>
      <c r="B265" s="34"/>
      <c r="C265" s="185" t="s">
        <v>403</v>
      </c>
      <c r="D265" s="185" t="s">
        <v>145</v>
      </c>
      <c r="E265" s="186" t="s">
        <v>342</v>
      </c>
      <c r="F265" s="187" t="s">
        <v>343</v>
      </c>
      <c r="G265" s="188" t="s">
        <v>160</v>
      </c>
      <c r="H265" s="189">
        <v>10</v>
      </c>
      <c r="I265" s="190"/>
      <c r="J265" s="191">
        <f>ROUND(I265*H265,2)</f>
        <v>0</v>
      </c>
      <c r="K265" s="187" t="s">
        <v>1</v>
      </c>
      <c r="L265" s="38"/>
      <c r="M265" s="192" t="s">
        <v>1</v>
      </c>
      <c r="N265" s="193" t="s">
        <v>41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193</v>
      </c>
      <c r="AT265" s="196" t="s">
        <v>145</v>
      </c>
      <c r="AU265" s="196" t="s">
        <v>86</v>
      </c>
      <c r="AY265" s="16" t="s">
        <v>142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84</v>
      </c>
      <c r="BK265" s="197">
        <f>ROUND(I265*H265,2)</f>
        <v>0</v>
      </c>
      <c r="BL265" s="16" t="s">
        <v>193</v>
      </c>
      <c r="BM265" s="196" t="s">
        <v>335</v>
      </c>
    </row>
    <row r="266" spans="1:65" s="13" customFormat="1" ht="11.25">
      <c r="B266" s="203"/>
      <c r="C266" s="204"/>
      <c r="D266" s="205" t="s">
        <v>153</v>
      </c>
      <c r="E266" s="206" t="s">
        <v>1</v>
      </c>
      <c r="F266" s="207" t="s">
        <v>644</v>
      </c>
      <c r="G266" s="204"/>
      <c r="H266" s="208">
        <v>4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153</v>
      </c>
      <c r="AU266" s="214" t="s">
        <v>86</v>
      </c>
      <c r="AV266" s="13" t="s">
        <v>86</v>
      </c>
      <c r="AW266" s="13" t="s">
        <v>33</v>
      </c>
      <c r="AX266" s="13" t="s">
        <v>76</v>
      </c>
      <c r="AY266" s="214" t="s">
        <v>142</v>
      </c>
    </row>
    <row r="267" spans="1:65" s="13" customFormat="1" ht="11.25">
      <c r="B267" s="203"/>
      <c r="C267" s="204"/>
      <c r="D267" s="205" t="s">
        <v>153</v>
      </c>
      <c r="E267" s="206" t="s">
        <v>1</v>
      </c>
      <c r="F267" s="207" t="s">
        <v>645</v>
      </c>
      <c r="G267" s="204"/>
      <c r="H267" s="208">
        <v>2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153</v>
      </c>
      <c r="AU267" s="214" t="s">
        <v>86</v>
      </c>
      <c r="AV267" s="13" t="s">
        <v>86</v>
      </c>
      <c r="AW267" s="13" t="s">
        <v>33</v>
      </c>
      <c r="AX267" s="13" t="s">
        <v>76</v>
      </c>
      <c r="AY267" s="214" t="s">
        <v>142</v>
      </c>
    </row>
    <row r="268" spans="1:65" s="13" customFormat="1" ht="11.25">
      <c r="B268" s="203"/>
      <c r="C268" s="204"/>
      <c r="D268" s="205" t="s">
        <v>153</v>
      </c>
      <c r="E268" s="206" t="s">
        <v>1</v>
      </c>
      <c r="F268" s="207" t="s">
        <v>646</v>
      </c>
      <c r="G268" s="204"/>
      <c r="H268" s="208">
        <v>4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153</v>
      </c>
      <c r="AU268" s="214" t="s">
        <v>86</v>
      </c>
      <c r="AV268" s="13" t="s">
        <v>86</v>
      </c>
      <c r="AW268" s="13" t="s">
        <v>33</v>
      </c>
      <c r="AX268" s="13" t="s">
        <v>76</v>
      </c>
      <c r="AY268" s="214" t="s">
        <v>142</v>
      </c>
    </row>
    <row r="269" spans="1:65" s="14" customFormat="1" ht="11.25">
      <c r="B269" s="215"/>
      <c r="C269" s="216"/>
      <c r="D269" s="205" t="s">
        <v>153</v>
      </c>
      <c r="E269" s="217" t="s">
        <v>1</v>
      </c>
      <c r="F269" s="218" t="s">
        <v>155</v>
      </c>
      <c r="G269" s="216"/>
      <c r="H269" s="219">
        <v>10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153</v>
      </c>
      <c r="AU269" s="225" t="s">
        <v>86</v>
      </c>
      <c r="AV269" s="14" t="s">
        <v>150</v>
      </c>
      <c r="AW269" s="14" t="s">
        <v>33</v>
      </c>
      <c r="AX269" s="14" t="s">
        <v>84</v>
      </c>
      <c r="AY269" s="225" t="s">
        <v>142</v>
      </c>
    </row>
    <row r="270" spans="1:65" s="2" customFormat="1" ht="16.5" customHeight="1">
      <c r="A270" s="33"/>
      <c r="B270" s="34"/>
      <c r="C270" s="227" t="s">
        <v>408</v>
      </c>
      <c r="D270" s="227" t="s">
        <v>314</v>
      </c>
      <c r="E270" s="228" t="s">
        <v>346</v>
      </c>
      <c r="F270" s="229" t="s">
        <v>347</v>
      </c>
      <c r="G270" s="230" t="s">
        <v>293</v>
      </c>
      <c r="H270" s="231">
        <v>20</v>
      </c>
      <c r="I270" s="232"/>
      <c r="J270" s="233">
        <f>ROUND(I270*H270,2)</f>
        <v>0</v>
      </c>
      <c r="K270" s="229" t="s">
        <v>1</v>
      </c>
      <c r="L270" s="234"/>
      <c r="M270" s="235" t="s">
        <v>1</v>
      </c>
      <c r="N270" s="236" t="s">
        <v>41</v>
      </c>
      <c r="O270" s="70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317</v>
      </c>
      <c r="AT270" s="196" t="s">
        <v>314</v>
      </c>
      <c r="AU270" s="196" t="s">
        <v>86</v>
      </c>
      <c r="AY270" s="16" t="s">
        <v>142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84</v>
      </c>
      <c r="BK270" s="197">
        <f>ROUND(I270*H270,2)</f>
        <v>0</v>
      </c>
      <c r="BL270" s="16" t="s">
        <v>193</v>
      </c>
      <c r="BM270" s="196" t="s">
        <v>339</v>
      </c>
    </row>
    <row r="271" spans="1:65" s="2" customFormat="1" ht="16.5" customHeight="1">
      <c r="A271" s="33"/>
      <c r="B271" s="34"/>
      <c r="C271" s="227" t="s">
        <v>414</v>
      </c>
      <c r="D271" s="227" t="s">
        <v>314</v>
      </c>
      <c r="E271" s="228" t="s">
        <v>350</v>
      </c>
      <c r="F271" s="229" t="s">
        <v>351</v>
      </c>
      <c r="G271" s="230" t="s">
        <v>160</v>
      </c>
      <c r="H271" s="231">
        <v>20</v>
      </c>
      <c r="I271" s="232"/>
      <c r="J271" s="233">
        <f>ROUND(I271*H271,2)</f>
        <v>0</v>
      </c>
      <c r="K271" s="229" t="s">
        <v>1</v>
      </c>
      <c r="L271" s="234"/>
      <c r="M271" s="235" t="s">
        <v>1</v>
      </c>
      <c r="N271" s="236" t="s">
        <v>41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317</v>
      </c>
      <c r="AT271" s="196" t="s">
        <v>314</v>
      </c>
      <c r="AU271" s="196" t="s">
        <v>86</v>
      </c>
      <c r="AY271" s="16" t="s">
        <v>142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84</v>
      </c>
      <c r="BK271" s="197">
        <f>ROUND(I271*H271,2)</f>
        <v>0</v>
      </c>
      <c r="BL271" s="16" t="s">
        <v>193</v>
      </c>
      <c r="BM271" s="196" t="s">
        <v>344</v>
      </c>
    </row>
    <row r="272" spans="1:65" s="2" customFormat="1" ht="33" customHeight="1">
      <c r="A272" s="33"/>
      <c r="B272" s="34"/>
      <c r="C272" s="185" t="s">
        <v>261</v>
      </c>
      <c r="D272" s="185" t="s">
        <v>145</v>
      </c>
      <c r="E272" s="186" t="s">
        <v>354</v>
      </c>
      <c r="F272" s="187" t="s">
        <v>355</v>
      </c>
      <c r="G272" s="188" t="s">
        <v>260</v>
      </c>
      <c r="H272" s="226"/>
      <c r="I272" s="190"/>
      <c r="J272" s="191">
        <f>ROUND(I272*H272,2)</f>
        <v>0</v>
      </c>
      <c r="K272" s="187" t="s">
        <v>149</v>
      </c>
      <c r="L272" s="38"/>
      <c r="M272" s="192" t="s">
        <v>1</v>
      </c>
      <c r="N272" s="193" t="s">
        <v>41</v>
      </c>
      <c r="O272" s="70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6" t="s">
        <v>193</v>
      </c>
      <c r="AT272" s="196" t="s">
        <v>145</v>
      </c>
      <c r="AU272" s="196" t="s">
        <v>86</v>
      </c>
      <c r="AY272" s="16" t="s">
        <v>142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6" t="s">
        <v>84</v>
      </c>
      <c r="BK272" s="197">
        <f>ROUND(I272*H272,2)</f>
        <v>0</v>
      </c>
      <c r="BL272" s="16" t="s">
        <v>193</v>
      </c>
      <c r="BM272" s="196" t="s">
        <v>348</v>
      </c>
    </row>
    <row r="273" spans="1:65" s="2" customFormat="1" ht="11.25">
      <c r="A273" s="33"/>
      <c r="B273" s="34"/>
      <c r="C273" s="35"/>
      <c r="D273" s="198" t="s">
        <v>151</v>
      </c>
      <c r="E273" s="35"/>
      <c r="F273" s="199" t="s">
        <v>357</v>
      </c>
      <c r="G273" s="35"/>
      <c r="H273" s="35"/>
      <c r="I273" s="200"/>
      <c r="J273" s="35"/>
      <c r="K273" s="35"/>
      <c r="L273" s="38"/>
      <c r="M273" s="201"/>
      <c r="N273" s="202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151</v>
      </c>
      <c r="AU273" s="16" t="s">
        <v>86</v>
      </c>
    </row>
    <row r="274" spans="1:65" s="12" customFormat="1" ht="22.9" customHeight="1">
      <c r="B274" s="169"/>
      <c r="C274" s="170"/>
      <c r="D274" s="171" t="s">
        <v>75</v>
      </c>
      <c r="E274" s="183" t="s">
        <v>358</v>
      </c>
      <c r="F274" s="183" t="s">
        <v>359</v>
      </c>
      <c r="G274" s="170"/>
      <c r="H274" s="170"/>
      <c r="I274" s="173"/>
      <c r="J274" s="184">
        <f>BK274</f>
        <v>0</v>
      </c>
      <c r="K274" s="170"/>
      <c r="L274" s="175"/>
      <c r="M274" s="176"/>
      <c r="N274" s="177"/>
      <c r="O274" s="177"/>
      <c r="P274" s="178">
        <f>SUM(P275:P305)</f>
        <v>0</v>
      </c>
      <c r="Q274" s="177"/>
      <c r="R274" s="178">
        <f>SUM(R275:R305)</f>
        <v>0.14279720000000001</v>
      </c>
      <c r="S274" s="177"/>
      <c r="T274" s="179">
        <f>SUM(T275:T305)</f>
        <v>0</v>
      </c>
      <c r="AR274" s="180" t="s">
        <v>86</v>
      </c>
      <c r="AT274" s="181" t="s">
        <v>75</v>
      </c>
      <c r="AU274" s="181" t="s">
        <v>84</v>
      </c>
      <c r="AY274" s="180" t="s">
        <v>142</v>
      </c>
      <c r="BK274" s="182">
        <f>SUM(BK275:BK305)</f>
        <v>0</v>
      </c>
    </row>
    <row r="275" spans="1:65" s="2" customFormat="1" ht="16.5" customHeight="1">
      <c r="A275" s="33"/>
      <c r="B275" s="34"/>
      <c r="C275" s="185" t="s">
        <v>423</v>
      </c>
      <c r="D275" s="185" t="s">
        <v>145</v>
      </c>
      <c r="E275" s="186" t="s">
        <v>647</v>
      </c>
      <c r="F275" s="187" t="s">
        <v>648</v>
      </c>
      <c r="G275" s="188" t="s">
        <v>148</v>
      </c>
      <c r="H275" s="189">
        <v>16.55</v>
      </c>
      <c r="I275" s="190"/>
      <c r="J275" s="191">
        <f>ROUND(I275*H275,2)</f>
        <v>0</v>
      </c>
      <c r="K275" s="187" t="s">
        <v>149</v>
      </c>
      <c r="L275" s="38"/>
      <c r="M275" s="192" t="s">
        <v>1</v>
      </c>
      <c r="N275" s="193" t="s">
        <v>41</v>
      </c>
      <c r="O275" s="70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6" t="s">
        <v>193</v>
      </c>
      <c r="AT275" s="196" t="s">
        <v>145</v>
      </c>
      <c r="AU275" s="196" t="s">
        <v>86</v>
      </c>
      <c r="AY275" s="16" t="s">
        <v>142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6" t="s">
        <v>84</v>
      </c>
      <c r="BK275" s="197">
        <f>ROUND(I275*H275,2)</f>
        <v>0</v>
      </c>
      <c r="BL275" s="16" t="s">
        <v>193</v>
      </c>
      <c r="BM275" s="196" t="s">
        <v>649</v>
      </c>
    </row>
    <row r="276" spans="1:65" s="2" customFormat="1" ht="11.25">
      <c r="A276" s="33"/>
      <c r="B276" s="34"/>
      <c r="C276" s="35"/>
      <c r="D276" s="198" t="s">
        <v>151</v>
      </c>
      <c r="E276" s="35"/>
      <c r="F276" s="199" t="s">
        <v>650</v>
      </c>
      <c r="G276" s="35"/>
      <c r="H276" s="35"/>
      <c r="I276" s="200"/>
      <c r="J276" s="35"/>
      <c r="K276" s="35"/>
      <c r="L276" s="38"/>
      <c r="M276" s="201"/>
      <c r="N276" s="202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151</v>
      </c>
      <c r="AU276" s="16" t="s">
        <v>86</v>
      </c>
    </row>
    <row r="277" spans="1:65" s="2" customFormat="1" ht="16.5" customHeight="1">
      <c r="A277" s="33"/>
      <c r="B277" s="34"/>
      <c r="C277" s="185" t="s">
        <v>271</v>
      </c>
      <c r="D277" s="185" t="s">
        <v>145</v>
      </c>
      <c r="E277" s="186" t="s">
        <v>651</v>
      </c>
      <c r="F277" s="187" t="s">
        <v>652</v>
      </c>
      <c r="G277" s="188" t="s">
        <v>148</v>
      </c>
      <c r="H277" s="189">
        <v>16.55</v>
      </c>
      <c r="I277" s="190"/>
      <c r="J277" s="191">
        <f>ROUND(I277*H277,2)</f>
        <v>0</v>
      </c>
      <c r="K277" s="187" t="s">
        <v>149</v>
      </c>
      <c r="L277" s="38"/>
      <c r="M277" s="192" t="s">
        <v>1</v>
      </c>
      <c r="N277" s="193" t="s">
        <v>41</v>
      </c>
      <c r="O277" s="70"/>
      <c r="P277" s="194">
        <f>O277*H277</f>
        <v>0</v>
      </c>
      <c r="Q277" s="194">
        <v>2.9999999999999997E-4</v>
      </c>
      <c r="R277" s="194">
        <f>Q277*H277</f>
        <v>4.9649999999999998E-3</v>
      </c>
      <c r="S277" s="194">
        <v>0</v>
      </c>
      <c r="T277" s="19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193</v>
      </c>
      <c r="AT277" s="196" t="s">
        <v>145</v>
      </c>
      <c r="AU277" s="196" t="s">
        <v>86</v>
      </c>
      <c r="AY277" s="16" t="s">
        <v>142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6" t="s">
        <v>84</v>
      </c>
      <c r="BK277" s="197">
        <f>ROUND(I277*H277,2)</f>
        <v>0</v>
      </c>
      <c r="BL277" s="16" t="s">
        <v>193</v>
      </c>
      <c r="BM277" s="196" t="s">
        <v>653</v>
      </c>
    </row>
    <row r="278" spans="1:65" s="2" customFormat="1" ht="11.25">
      <c r="A278" s="33"/>
      <c r="B278" s="34"/>
      <c r="C278" s="35"/>
      <c r="D278" s="198" t="s">
        <v>151</v>
      </c>
      <c r="E278" s="35"/>
      <c r="F278" s="199" t="s">
        <v>654</v>
      </c>
      <c r="G278" s="35"/>
      <c r="H278" s="35"/>
      <c r="I278" s="200"/>
      <c r="J278" s="35"/>
      <c r="K278" s="35"/>
      <c r="L278" s="38"/>
      <c r="M278" s="201"/>
      <c r="N278" s="202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151</v>
      </c>
      <c r="AU278" s="16" t="s">
        <v>86</v>
      </c>
    </row>
    <row r="279" spans="1:65" s="2" customFormat="1" ht="24.2" customHeight="1">
      <c r="A279" s="33"/>
      <c r="B279" s="34"/>
      <c r="C279" s="185" t="s">
        <v>432</v>
      </c>
      <c r="D279" s="185" t="s">
        <v>145</v>
      </c>
      <c r="E279" s="186" t="s">
        <v>655</v>
      </c>
      <c r="F279" s="187" t="s">
        <v>656</v>
      </c>
      <c r="G279" s="188" t="s">
        <v>148</v>
      </c>
      <c r="H279" s="189">
        <v>16.55</v>
      </c>
      <c r="I279" s="190"/>
      <c r="J279" s="191">
        <f>ROUND(I279*H279,2)</f>
        <v>0</v>
      </c>
      <c r="K279" s="187" t="s">
        <v>149</v>
      </c>
      <c r="L279" s="38"/>
      <c r="M279" s="192" t="s">
        <v>1</v>
      </c>
      <c r="N279" s="193" t="s">
        <v>41</v>
      </c>
      <c r="O279" s="70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193</v>
      </c>
      <c r="AT279" s="196" t="s">
        <v>145</v>
      </c>
      <c r="AU279" s="196" t="s">
        <v>86</v>
      </c>
      <c r="AY279" s="16" t="s">
        <v>142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6" t="s">
        <v>84</v>
      </c>
      <c r="BK279" s="197">
        <f>ROUND(I279*H279,2)</f>
        <v>0</v>
      </c>
      <c r="BL279" s="16" t="s">
        <v>193</v>
      </c>
      <c r="BM279" s="196" t="s">
        <v>657</v>
      </c>
    </row>
    <row r="280" spans="1:65" s="2" customFormat="1" ht="11.25">
      <c r="A280" s="33"/>
      <c r="B280" s="34"/>
      <c r="C280" s="35"/>
      <c r="D280" s="198" t="s">
        <v>151</v>
      </c>
      <c r="E280" s="35"/>
      <c r="F280" s="199" t="s">
        <v>658</v>
      </c>
      <c r="G280" s="35"/>
      <c r="H280" s="35"/>
      <c r="I280" s="200"/>
      <c r="J280" s="35"/>
      <c r="K280" s="35"/>
      <c r="L280" s="38"/>
      <c r="M280" s="201"/>
      <c r="N280" s="202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151</v>
      </c>
      <c r="AU280" s="16" t="s">
        <v>86</v>
      </c>
    </row>
    <row r="281" spans="1:65" s="2" customFormat="1" ht="24.2" customHeight="1">
      <c r="A281" s="33"/>
      <c r="B281" s="34"/>
      <c r="C281" s="185" t="s">
        <v>439</v>
      </c>
      <c r="D281" s="185" t="s">
        <v>145</v>
      </c>
      <c r="E281" s="186" t="s">
        <v>659</v>
      </c>
      <c r="F281" s="187" t="s">
        <v>660</v>
      </c>
      <c r="G281" s="188" t="s">
        <v>148</v>
      </c>
      <c r="H281" s="189">
        <v>16.55</v>
      </c>
      <c r="I281" s="190"/>
      <c r="J281" s="191">
        <f>ROUND(I281*H281,2)</f>
        <v>0</v>
      </c>
      <c r="K281" s="187" t="s">
        <v>149</v>
      </c>
      <c r="L281" s="38"/>
      <c r="M281" s="192" t="s">
        <v>1</v>
      </c>
      <c r="N281" s="193" t="s">
        <v>41</v>
      </c>
      <c r="O281" s="70"/>
      <c r="P281" s="194">
        <f>O281*H281</f>
        <v>0</v>
      </c>
      <c r="Q281" s="194">
        <v>7.5799999999999999E-3</v>
      </c>
      <c r="R281" s="194">
        <f>Q281*H281</f>
        <v>0.125449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193</v>
      </c>
      <c r="AT281" s="196" t="s">
        <v>145</v>
      </c>
      <c r="AU281" s="196" t="s">
        <v>86</v>
      </c>
      <c r="AY281" s="16" t="s">
        <v>142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84</v>
      </c>
      <c r="BK281" s="197">
        <f>ROUND(I281*H281,2)</f>
        <v>0</v>
      </c>
      <c r="BL281" s="16" t="s">
        <v>193</v>
      </c>
      <c r="BM281" s="196" t="s">
        <v>661</v>
      </c>
    </row>
    <row r="282" spans="1:65" s="2" customFormat="1" ht="11.25">
      <c r="A282" s="33"/>
      <c r="B282" s="34"/>
      <c r="C282" s="35"/>
      <c r="D282" s="198" t="s">
        <v>151</v>
      </c>
      <c r="E282" s="35"/>
      <c r="F282" s="199" t="s">
        <v>662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151</v>
      </c>
      <c r="AU282" s="16" t="s">
        <v>86</v>
      </c>
    </row>
    <row r="283" spans="1:65" s="13" customFormat="1" ht="11.25">
      <c r="B283" s="203"/>
      <c r="C283" s="204"/>
      <c r="D283" s="205" t="s">
        <v>153</v>
      </c>
      <c r="E283" s="206" t="s">
        <v>1</v>
      </c>
      <c r="F283" s="207" t="s">
        <v>663</v>
      </c>
      <c r="G283" s="204"/>
      <c r="H283" s="208">
        <v>15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153</v>
      </c>
      <c r="AU283" s="214" t="s">
        <v>86</v>
      </c>
      <c r="AV283" s="13" t="s">
        <v>86</v>
      </c>
      <c r="AW283" s="13" t="s">
        <v>33</v>
      </c>
      <c r="AX283" s="13" t="s">
        <v>76</v>
      </c>
      <c r="AY283" s="214" t="s">
        <v>142</v>
      </c>
    </row>
    <row r="284" spans="1:65" s="13" customFormat="1" ht="11.25">
      <c r="B284" s="203"/>
      <c r="C284" s="204"/>
      <c r="D284" s="205" t="s">
        <v>153</v>
      </c>
      <c r="E284" s="206" t="s">
        <v>1</v>
      </c>
      <c r="F284" s="207" t="s">
        <v>664</v>
      </c>
      <c r="G284" s="204"/>
      <c r="H284" s="208">
        <v>1.55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153</v>
      </c>
      <c r="AU284" s="214" t="s">
        <v>86</v>
      </c>
      <c r="AV284" s="13" t="s">
        <v>86</v>
      </c>
      <c r="AW284" s="13" t="s">
        <v>33</v>
      </c>
      <c r="AX284" s="13" t="s">
        <v>76</v>
      </c>
      <c r="AY284" s="214" t="s">
        <v>142</v>
      </c>
    </row>
    <row r="285" spans="1:65" s="14" customFormat="1" ht="11.25">
      <c r="B285" s="215"/>
      <c r="C285" s="216"/>
      <c r="D285" s="205" t="s">
        <v>153</v>
      </c>
      <c r="E285" s="217" t="s">
        <v>1</v>
      </c>
      <c r="F285" s="218" t="s">
        <v>155</v>
      </c>
      <c r="G285" s="216"/>
      <c r="H285" s="219">
        <v>16.55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153</v>
      </c>
      <c r="AU285" s="225" t="s">
        <v>86</v>
      </c>
      <c r="AV285" s="14" t="s">
        <v>150</v>
      </c>
      <c r="AW285" s="14" t="s">
        <v>33</v>
      </c>
      <c r="AX285" s="14" t="s">
        <v>84</v>
      </c>
      <c r="AY285" s="225" t="s">
        <v>142</v>
      </c>
    </row>
    <row r="286" spans="1:65" s="2" customFormat="1" ht="24.2" customHeight="1">
      <c r="A286" s="33"/>
      <c r="B286" s="34"/>
      <c r="C286" s="185" t="s">
        <v>447</v>
      </c>
      <c r="D286" s="185" t="s">
        <v>145</v>
      </c>
      <c r="E286" s="186" t="s">
        <v>665</v>
      </c>
      <c r="F286" s="187" t="s">
        <v>666</v>
      </c>
      <c r="G286" s="188" t="s">
        <v>293</v>
      </c>
      <c r="H286" s="189">
        <v>8.1999999999999993</v>
      </c>
      <c r="I286" s="190"/>
      <c r="J286" s="191">
        <f>ROUND(I286*H286,2)</f>
        <v>0</v>
      </c>
      <c r="K286" s="187" t="s">
        <v>149</v>
      </c>
      <c r="L286" s="38"/>
      <c r="M286" s="192" t="s">
        <v>1</v>
      </c>
      <c r="N286" s="193" t="s">
        <v>41</v>
      </c>
      <c r="O286" s="70"/>
      <c r="P286" s="194">
        <f>O286*H286</f>
        <v>0</v>
      </c>
      <c r="Q286" s="194">
        <v>2.0000000000000001E-4</v>
      </c>
      <c r="R286" s="194">
        <f>Q286*H286</f>
        <v>1.64E-3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193</v>
      </c>
      <c r="AT286" s="196" t="s">
        <v>145</v>
      </c>
      <c r="AU286" s="196" t="s">
        <v>86</v>
      </c>
      <c r="AY286" s="16" t="s">
        <v>142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84</v>
      </c>
      <c r="BK286" s="197">
        <f>ROUND(I286*H286,2)</f>
        <v>0</v>
      </c>
      <c r="BL286" s="16" t="s">
        <v>193</v>
      </c>
      <c r="BM286" s="196" t="s">
        <v>667</v>
      </c>
    </row>
    <row r="287" spans="1:65" s="2" customFormat="1" ht="11.25">
      <c r="A287" s="33"/>
      <c r="B287" s="34"/>
      <c r="C287" s="35"/>
      <c r="D287" s="198" t="s">
        <v>151</v>
      </c>
      <c r="E287" s="35"/>
      <c r="F287" s="199" t="s">
        <v>668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151</v>
      </c>
      <c r="AU287" s="16" t="s">
        <v>86</v>
      </c>
    </row>
    <row r="288" spans="1:65" s="13" customFormat="1" ht="11.25">
      <c r="B288" s="203"/>
      <c r="C288" s="204"/>
      <c r="D288" s="205" t="s">
        <v>153</v>
      </c>
      <c r="E288" s="206" t="s">
        <v>1</v>
      </c>
      <c r="F288" s="207" t="s">
        <v>669</v>
      </c>
      <c r="G288" s="204"/>
      <c r="H288" s="208">
        <v>8.1999999999999993</v>
      </c>
      <c r="I288" s="209"/>
      <c r="J288" s="204"/>
      <c r="K288" s="204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153</v>
      </c>
      <c r="AU288" s="214" t="s">
        <v>86</v>
      </c>
      <c r="AV288" s="13" t="s">
        <v>86</v>
      </c>
      <c r="AW288" s="13" t="s">
        <v>33</v>
      </c>
      <c r="AX288" s="13" t="s">
        <v>76</v>
      </c>
      <c r="AY288" s="214" t="s">
        <v>142</v>
      </c>
    </row>
    <row r="289" spans="1:65" s="14" customFormat="1" ht="11.25">
      <c r="B289" s="215"/>
      <c r="C289" s="216"/>
      <c r="D289" s="205" t="s">
        <v>153</v>
      </c>
      <c r="E289" s="217" t="s">
        <v>1</v>
      </c>
      <c r="F289" s="218" t="s">
        <v>155</v>
      </c>
      <c r="G289" s="216"/>
      <c r="H289" s="219">
        <v>8.1999999999999993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153</v>
      </c>
      <c r="AU289" s="225" t="s">
        <v>86</v>
      </c>
      <c r="AV289" s="14" t="s">
        <v>150</v>
      </c>
      <c r="AW289" s="14" t="s">
        <v>33</v>
      </c>
      <c r="AX289" s="14" t="s">
        <v>84</v>
      </c>
      <c r="AY289" s="225" t="s">
        <v>142</v>
      </c>
    </row>
    <row r="290" spans="1:65" s="2" customFormat="1" ht="16.5" customHeight="1">
      <c r="A290" s="33"/>
      <c r="B290" s="34"/>
      <c r="C290" s="227" t="s">
        <v>452</v>
      </c>
      <c r="D290" s="227" t="s">
        <v>314</v>
      </c>
      <c r="E290" s="228" t="s">
        <v>670</v>
      </c>
      <c r="F290" s="229" t="s">
        <v>671</v>
      </c>
      <c r="G290" s="230" t="s">
        <v>293</v>
      </c>
      <c r="H290" s="231">
        <v>9.02</v>
      </c>
      <c r="I290" s="232"/>
      <c r="J290" s="233">
        <f>ROUND(I290*H290,2)</f>
        <v>0</v>
      </c>
      <c r="K290" s="229" t="s">
        <v>149</v>
      </c>
      <c r="L290" s="234"/>
      <c r="M290" s="235" t="s">
        <v>1</v>
      </c>
      <c r="N290" s="236" t="s">
        <v>41</v>
      </c>
      <c r="O290" s="70"/>
      <c r="P290" s="194">
        <f>O290*H290</f>
        <v>0</v>
      </c>
      <c r="Q290" s="194">
        <v>1.6000000000000001E-4</v>
      </c>
      <c r="R290" s="194">
        <f>Q290*H290</f>
        <v>1.4432E-3</v>
      </c>
      <c r="S290" s="194">
        <v>0</v>
      </c>
      <c r="T290" s="19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317</v>
      </c>
      <c r="AT290" s="196" t="s">
        <v>314</v>
      </c>
      <c r="AU290" s="196" t="s">
        <v>86</v>
      </c>
      <c r="AY290" s="16" t="s">
        <v>142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6" t="s">
        <v>84</v>
      </c>
      <c r="BK290" s="197">
        <f>ROUND(I290*H290,2)</f>
        <v>0</v>
      </c>
      <c r="BL290" s="16" t="s">
        <v>193</v>
      </c>
      <c r="BM290" s="196" t="s">
        <v>672</v>
      </c>
    </row>
    <row r="291" spans="1:65" s="13" customFormat="1" ht="11.25">
      <c r="B291" s="203"/>
      <c r="C291" s="204"/>
      <c r="D291" s="205" t="s">
        <v>153</v>
      </c>
      <c r="E291" s="204"/>
      <c r="F291" s="207" t="s">
        <v>673</v>
      </c>
      <c r="G291" s="204"/>
      <c r="H291" s="208">
        <v>9.02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153</v>
      </c>
      <c r="AU291" s="214" t="s">
        <v>86</v>
      </c>
      <c r="AV291" s="13" t="s">
        <v>86</v>
      </c>
      <c r="AW291" s="13" t="s">
        <v>4</v>
      </c>
      <c r="AX291" s="13" t="s">
        <v>84</v>
      </c>
      <c r="AY291" s="214" t="s">
        <v>142</v>
      </c>
    </row>
    <row r="292" spans="1:65" s="2" customFormat="1" ht="33" customHeight="1">
      <c r="A292" s="33"/>
      <c r="B292" s="34"/>
      <c r="C292" s="185" t="s">
        <v>457</v>
      </c>
      <c r="D292" s="185" t="s">
        <v>145</v>
      </c>
      <c r="E292" s="186" t="s">
        <v>674</v>
      </c>
      <c r="F292" s="187" t="s">
        <v>675</v>
      </c>
      <c r="G292" s="188" t="s">
        <v>160</v>
      </c>
      <c r="H292" s="189">
        <v>400</v>
      </c>
      <c r="I292" s="190"/>
      <c r="J292" s="191">
        <f>ROUND(I292*H292,2)</f>
        <v>0</v>
      </c>
      <c r="K292" s="187" t="s">
        <v>149</v>
      </c>
      <c r="L292" s="38"/>
      <c r="M292" s="192" t="s">
        <v>1</v>
      </c>
      <c r="N292" s="193" t="s">
        <v>41</v>
      </c>
      <c r="O292" s="70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6" t="s">
        <v>193</v>
      </c>
      <c r="AT292" s="196" t="s">
        <v>145</v>
      </c>
      <c r="AU292" s="196" t="s">
        <v>86</v>
      </c>
      <c r="AY292" s="16" t="s">
        <v>142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6" t="s">
        <v>84</v>
      </c>
      <c r="BK292" s="197">
        <f>ROUND(I292*H292,2)</f>
        <v>0</v>
      </c>
      <c r="BL292" s="16" t="s">
        <v>193</v>
      </c>
      <c r="BM292" s="196" t="s">
        <v>352</v>
      </c>
    </row>
    <row r="293" spans="1:65" s="2" customFormat="1" ht="11.25">
      <c r="A293" s="33"/>
      <c r="B293" s="34"/>
      <c r="C293" s="35"/>
      <c r="D293" s="198" t="s">
        <v>151</v>
      </c>
      <c r="E293" s="35"/>
      <c r="F293" s="199" t="s">
        <v>676</v>
      </c>
      <c r="G293" s="35"/>
      <c r="H293" s="35"/>
      <c r="I293" s="200"/>
      <c r="J293" s="35"/>
      <c r="K293" s="35"/>
      <c r="L293" s="38"/>
      <c r="M293" s="201"/>
      <c r="N293" s="202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151</v>
      </c>
      <c r="AU293" s="16" t="s">
        <v>86</v>
      </c>
    </row>
    <row r="294" spans="1:65" s="13" customFormat="1" ht="11.25">
      <c r="B294" s="203"/>
      <c r="C294" s="204"/>
      <c r="D294" s="205" t="s">
        <v>153</v>
      </c>
      <c r="E294" s="206" t="s">
        <v>1</v>
      </c>
      <c r="F294" s="207" t="s">
        <v>677</v>
      </c>
      <c r="G294" s="204"/>
      <c r="H294" s="208">
        <v>400</v>
      </c>
      <c r="I294" s="209"/>
      <c r="J294" s="204"/>
      <c r="K294" s="204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153</v>
      </c>
      <c r="AU294" s="214" t="s">
        <v>86</v>
      </c>
      <c r="AV294" s="13" t="s">
        <v>86</v>
      </c>
      <c r="AW294" s="13" t="s">
        <v>33</v>
      </c>
      <c r="AX294" s="13" t="s">
        <v>76</v>
      </c>
      <c r="AY294" s="214" t="s">
        <v>142</v>
      </c>
    </row>
    <row r="295" spans="1:65" s="14" customFormat="1" ht="11.25">
      <c r="B295" s="215"/>
      <c r="C295" s="216"/>
      <c r="D295" s="205" t="s">
        <v>153</v>
      </c>
      <c r="E295" s="217" t="s">
        <v>1</v>
      </c>
      <c r="F295" s="218" t="s">
        <v>155</v>
      </c>
      <c r="G295" s="216"/>
      <c r="H295" s="219">
        <v>400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153</v>
      </c>
      <c r="AU295" s="225" t="s">
        <v>86</v>
      </c>
      <c r="AV295" s="14" t="s">
        <v>150</v>
      </c>
      <c r="AW295" s="14" t="s">
        <v>33</v>
      </c>
      <c r="AX295" s="14" t="s">
        <v>84</v>
      </c>
      <c r="AY295" s="225" t="s">
        <v>142</v>
      </c>
    </row>
    <row r="296" spans="1:65" s="2" customFormat="1" ht="33" customHeight="1">
      <c r="A296" s="33"/>
      <c r="B296" s="34"/>
      <c r="C296" s="185" t="s">
        <v>462</v>
      </c>
      <c r="D296" s="185" t="s">
        <v>145</v>
      </c>
      <c r="E296" s="186" t="s">
        <v>678</v>
      </c>
      <c r="F296" s="187" t="s">
        <v>679</v>
      </c>
      <c r="G296" s="188" t="s">
        <v>148</v>
      </c>
      <c r="H296" s="189">
        <v>1.55</v>
      </c>
      <c r="I296" s="190"/>
      <c r="J296" s="191">
        <f>ROUND(I296*H296,2)</f>
        <v>0</v>
      </c>
      <c r="K296" s="187" t="s">
        <v>149</v>
      </c>
      <c r="L296" s="38"/>
      <c r="M296" s="192" t="s">
        <v>1</v>
      </c>
      <c r="N296" s="193" t="s">
        <v>41</v>
      </c>
      <c r="O296" s="70"/>
      <c r="P296" s="194">
        <f>O296*H296</f>
        <v>0</v>
      </c>
      <c r="Q296" s="194">
        <v>6.0000000000000001E-3</v>
      </c>
      <c r="R296" s="194">
        <f>Q296*H296</f>
        <v>9.300000000000001E-3</v>
      </c>
      <c r="S296" s="194">
        <v>0</v>
      </c>
      <c r="T296" s="19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6" t="s">
        <v>193</v>
      </c>
      <c r="AT296" s="196" t="s">
        <v>145</v>
      </c>
      <c r="AU296" s="196" t="s">
        <v>86</v>
      </c>
      <c r="AY296" s="16" t="s">
        <v>142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6" t="s">
        <v>84</v>
      </c>
      <c r="BK296" s="197">
        <f>ROUND(I296*H296,2)</f>
        <v>0</v>
      </c>
      <c r="BL296" s="16" t="s">
        <v>193</v>
      </c>
      <c r="BM296" s="196" t="s">
        <v>680</v>
      </c>
    </row>
    <row r="297" spans="1:65" s="2" customFormat="1" ht="11.25">
      <c r="A297" s="33"/>
      <c r="B297" s="34"/>
      <c r="C297" s="35"/>
      <c r="D297" s="198" t="s">
        <v>151</v>
      </c>
      <c r="E297" s="35"/>
      <c r="F297" s="199" t="s">
        <v>681</v>
      </c>
      <c r="G297" s="35"/>
      <c r="H297" s="35"/>
      <c r="I297" s="200"/>
      <c r="J297" s="35"/>
      <c r="K297" s="35"/>
      <c r="L297" s="38"/>
      <c r="M297" s="201"/>
      <c r="N297" s="202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151</v>
      </c>
      <c r="AU297" s="16" t="s">
        <v>86</v>
      </c>
    </row>
    <row r="298" spans="1:65" s="13" customFormat="1" ht="11.25">
      <c r="B298" s="203"/>
      <c r="C298" s="204"/>
      <c r="D298" s="205" t="s">
        <v>153</v>
      </c>
      <c r="E298" s="206" t="s">
        <v>1</v>
      </c>
      <c r="F298" s="207" t="s">
        <v>664</v>
      </c>
      <c r="G298" s="204"/>
      <c r="H298" s="208">
        <v>1.55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153</v>
      </c>
      <c r="AU298" s="214" t="s">
        <v>86</v>
      </c>
      <c r="AV298" s="13" t="s">
        <v>86</v>
      </c>
      <c r="AW298" s="13" t="s">
        <v>33</v>
      </c>
      <c r="AX298" s="13" t="s">
        <v>76</v>
      </c>
      <c r="AY298" s="214" t="s">
        <v>142</v>
      </c>
    </row>
    <row r="299" spans="1:65" s="14" customFormat="1" ht="11.25">
      <c r="B299" s="215"/>
      <c r="C299" s="216"/>
      <c r="D299" s="205" t="s">
        <v>153</v>
      </c>
      <c r="E299" s="217" t="s">
        <v>1</v>
      </c>
      <c r="F299" s="218" t="s">
        <v>155</v>
      </c>
      <c r="G299" s="216"/>
      <c r="H299" s="219">
        <v>1.55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153</v>
      </c>
      <c r="AU299" s="225" t="s">
        <v>86</v>
      </c>
      <c r="AV299" s="14" t="s">
        <v>150</v>
      </c>
      <c r="AW299" s="14" t="s">
        <v>33</v>
      </c>
      <c r="AX299" s="14" t="s">
        <v>84</v>
      </c>
      <c r="AY299" s="225" t="s">
        <v>142</v>
      </c>
    </row>
    <row r="300" spans="1:65" s="2" customFormat="1" ht="24.2" customHeight="1">
      <c r="A300" s="33"/>
      <c r="B300" s="34"/>
      <c r="C300" s="227" t="s">
        <v>471</v>
      </c>
      <c r="D300" s="227" t="s">
        <v>314</v>
      </c>
      <c r="E300" s="228" t="s">
        <v>682</v>
      </c>
      <c r="F300" s="229" t="s">
        <v>683</v>
      </c>
      <c r="G300" s="230" t="s">
        <v>148</v>
      </c>
      <c r="H300" s="231">
        <v>18.204999999999998</v>
      </c>
      <c r="I300" s="232"/>
      <c r="J300" s="233">
        <f>ROUND(I300*H300,2)</f>
        <v>0</v>
      </c>
      <c r="K300" s="229" t="s">
        <v>149</v>
      </c>
      <c r="L300" s="234"/>
      <c r="M300" s="235" t="s">
        <v>1</v>
      </c>
      <c r="N300" s="236" t="s">
        <v>41</v>
      </c>
      <c r="O300" s="70"/>
      <c r="P300" s="194">
        <f>O300*H300</f>
        <v>0</v>
      </c>
      <c r="Q300" s="194">
        <v>0</v>
      </c>
      <c r="R300" s="194">
        <f>Q300*H300</f>
        <v>0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317</v>
      </c>
      <c r="AT300" s="196" t="s">
        <v>314</v>
      </c>
      <c r="AU300" s="196" t="s">
        <v>86</v>
      </c>
      <c r="AY300" s="16" t="s">
        <v>142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84</v>
      </c>
      <c r="BK300" s="197">
        <f>ROUND(I300*H300,2)</f>
        <v>0</v>
      </c>
      <c r="BL300" s="16" t="s">
        <v>193</v>
      </c>
      <c r="BM300" s="196" t="s">
        <v>356</v>
      </c>
    </row>
    <row r="301" spans="1:65" s="13" customFormat="1" ht="11.25">
      <c r="B301" s="203"/>
      <c r="C301" s="204"/>
      <c r="D301" s="205" t="s">
        <v>153</v>
      </c>
      <c r="E301" s="204"/>
      <c r="F301" s="207" t="s">
        <v>684</v>
      </c>
      <c r="G301" s="204"/>
      <c r="H301" s="208">
        <v>18.204999999999998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153</v>
      </c>
      <c r="AU301" s="214" t="s">
        <v>86</v>
      </c>
      <c r="AV301" s="13" t="s">
        <v>86</v>
      </c>
      <c r="AW301" s="13" t="s">
        <v>4</v>
      </c>
      <c r="AX301" s="13" t="s">
        <v>84</v>
      </c>
      <c r="AY301" s="214" t="s">
        <v>142</v>
      </c>
    </row>
    <row r="302" spans="1:65" s="2" customFormat="1" ht="33" customHeight="1">
      <c r="A302" s="33"/>
      <c r="B302" s="34"/>
      <c r="C302" s="185" t="s">
        <v>306</v>
      </c>
      <c r="D302" s="185" t="s">
        <v>145</v>
      </c>
      <c r="E302" s="186" t="s">
        <v>685</v>
      </c>
      <c r="F302" s="187" t="s">
        <v>686</v>
      </c>
      <c r="G302" s="188" t="s">
        <v>148</v>
      </c>
      <c r="H302" s="189">
        <v>1.55</v>
      </c>
      <c r="I302" s="190"/>
      <c r="J302" s="191">
        <f>ROUND(I302*H302,2)</f>
        <v>0</v>
      </c>
      <c r="K302" s="187" t="s">
        <v>149</v>
      </c>
      <c r="L302" s="38"/>
      <c r="M302" s="192" t="s">
        <v>1</v>
      </c>
      <c r="N302" s="193" t="s">
        <v>41</v>
      </c>
      <c r="O302" s="70"/>
      <c r="P302" s="194">
        <f>O302*H302</f>
        <v>0</v>
      </c>
      <c r="Q302" s="194">
        <v>0</v>
      </c>
      <c r="R302" s="194">
        <f>Q302*H302</f>
        <v>0</v>
      </c>
      <c r="S302" s="194">
        <v>0</v>
      </c>
      <c r="T302" s="195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6" t="s">
        <v>193</v>
      </c>
      <c r="AT302" s="196" t="s">
        <v>145</v>
      </c>
      <c r="AU302" s="196" t="s">
        <v>86</v>
      </c>
      <c r="AY302" s="16" t="s">
        <v>142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6" t="s">
        <v>84</v>
      </c>
      <c r="BK302" s="197">
        <f>ROUND(I302*H302,2)</f>
        <v>0</v>
      </c>
      <c r="BL302" s="16" t="s">
        <v>193</v>
      </c>
      <c r="BM302" s="196" t="s">
        <v>687</v>
      </c>
    </row>
    <row r="303" spans="1:65" s="2" customFormat="1" ht="11.25">
      <c r="A303" s="33"/>
      <c r="B303" s="34"/>
      <c r="C303" s="35"/>
      <c r="D303" s="198" t="s">
        <v>151</v>
      </c>
      <c r="E303" s="35"/>
      <c r="F303" s="199" t="s">
        <v>688</v>
      </c>
      <c r="G303" s="35"/>
      <c r="H303" s="35"/>
      <c r="I303" s="200"/>
      <c r="J303" s="35"/>
      <c r="K303" s="35"/>
      <c r="L303" s="38"/>
      <c r="M303" s="201"/>
      <c r="N303" s="202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151</v>
      </c>
      <c r="AU303" s="16" t="s">
        <v>86</v>
      </c>
    </row>
    <row r="304" spans="1:65" s="2" customFormat="1" ht="33" customHeight="1">
      <c r="A304" s="33"/>
      <c r="B304" s="34"/>
      <c r="C304" s="185" t="s">
        <v>480</v>
      </c>
      <c r="D304" s="185" t="s">
        <v>145</v>
      </c>
      <c r="E304" s="186" t="s">
        <v>370</v>
      </c>
      <c r="F304" s="187" t="s">
        <v>371</v>
      </c>
      <c r="G304" s="188" t="s">
        <v>260</v>
      </c>
      <c r="H304" s="226"/>
      <c r="I304" s="190"/>
      <c r="J304" s="191">
        <f>ROUND(I304*H304,2)</f>
        <v>0</v>
      </c>
      <c r="K304" s="187" t="s">
        <v>149</v>
      </c>
      <c r="L304" s="38"/>
      <c r="M304" s="192" t="s">
        <v>1</v>
      </c>
      <c r="N304" s="193" t="s">
        <v>41</v>
      </c>
      <c r="O304" s="70"/>
      <c r="P304" s="194">
        <f>O304*H304</f>
        <v>0</v>
      </c>
      <c r="Q304" s="194">
        <v>0</v>
      </c>
      <c r="R304" s="194">
        <f>Q304*H304</f>
        <v>0</v>
      </c>
      <c r="S304" s="194">
        <v>0</v>
      </c>
      <c r="T304" s="19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6" t="s">
        <v>193</v>
      </c>
      <c r="AT304" s="196" t="s">
        <v>145</v>
      </c>
      <c r="AU304" s="196" t="s">
        <v>86</v>
      </c>
      <c r="AY304" s="16" t="s">
        <v>142</v>
      </c>
      <c r="BE304" s="197">
        <f>IF(N304="základní",J304,0)</f>
        <v>0</v>
      </c>
      <c r="BF304" s="197">
        <f>IF(N304="snížená",J304,0)</f>
        <v>0</v>
      </c>
      <c r="BG304" s="197">
        <f>IF(N304="zákl. přenesená",J304,0)</f>
        <v>0</v>
      </c>
      <c r="BH304" s="197">
        <f>IF(N304="sníž. přenesená",J304,0)</f>
        <v>0</v>
      </c>
      <c r="BI304" s="197">
        <f>IF(N304="nulová",J304,0)</f>
        <v>0</v>
      </c>
      <c r="BJ304" s="16" t="s">
        <v>84</v>
      </c>
      <c r="BK304" s="197">
        <f>ROUND(I304*H304,2)</f>
        <v>0</v>
      </c>
      <c r="BL304" s="16" t="s">
        <v>193</v>
      </c>
      <c r="BM304" s="196" t="s">
        <v>379</v>
      </c>
    </row>
    <row r="305" spans="1:65" s="2" customFormat="1" ht="11.25">
      <c r="A305" s="33"/>
      <c r="B305" s="34"/>
      <c r="C305" s="35"/>
      <c r="D305" s="198" t="s">
        <v>151</v>
      </c>
      <c r="E305" s="35"/>
      <c r="F305" s="199" t="s">
        <v>373</v>
      </c>
      <c r="G305" s="35"/>
      <c r="H305" s="35"/>
      <c r="I305" s="200"/>
      <c r="J305" s="35"/>
      <c r="K305" s="35"/>
      <c r="L305" s="38"/>
      <c r="M305" s="201"/>
      <c r="N305" s="202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151</v>
      </c>
      <c r="AU305" s="16" t="s">
        <v>86</v>
      </c>
    </row>
    <row r="306" spans="1:65" s="12" customFormat="1" ht="22.9" customHeight="1">
      <c r="B306" s="169"/>
      <c r="C306" s="170"/>
      <c r="D306" s="171" t="s">
        <v>75</v>
      </c>
      <c r="E306" s="183" t="s">
        <v>374</v>
      </c>
      <c r="F306" s="183" t="s">
        <v>375</v>
      </c>
      <c r="G306" s="170"/>
      <c r="H306" s="170"/>
      <c r="I306" s="173"/>
      <c r="J306" s="184">
        <f>BK306</f>
        <v>0</v>
      </c>
      <c r="K306" s="170"/>
      <c r="L306" s="175"/>
      <c r="M306" s="176"/>
      <c r="N306" s="177"/>
      <c r="O306" s="177"/>
      <c r="P306" s="178">
        <f>SUM(P307:P313)</f>
        <v>0</v>
      </c>
      <c r="Q306" s="177"/>
      <c r="R306" s="178">
        <f>SUM(R307:R313)</f>
        <v>0</v>
      </c>
      <c r="S306" s="177"/>
      <c r="T306" s="179">
        <f>SUM(T307:T313)</f>
        <v>0</v>
      </c>
      <c r="AR306" s="180" t="s">
        <v>86</v>
      </c>
      <c r="AT306" s="181" t="s">
        <v>75</v>
      </c>
      <c r="AU306" s="181" t="s">
        <v>84</v>
      </c>
      <c r="AY306" s="180" t="s">
        <v>142</v>
      </c>
      <c r="BK306" s="182">
        <f>SUM(BK307:BK313)</f>
        <v>0</v>
      </c>
    </row>
    <row r="307" spans="1:65" s="2" customFormat="1" ht="16.5" customHeight="1">
      <c r="A307" s="33"/>
      <c r="B307" s="34"/>
      <c r="C307" s="185" t="s">
        <v>311</v>
      </c>
      <c r="D307" s="185" t="s">
        <v>145</v>
      </c>
      <c r="E307" s="186" t="s">
        <v>424</v>
      </c>
      <c r="F307" s="187" t="s">
        <v>425</v>
      </c>
      <c r="G307" s="188" t="s">
        <v>293</v>
      </c>
      <c r="H307" s="189">
        <v>3.2</v>
      </c>
      <c r="I307" s="190"/>
      <c r="J307" s="191">
        <f>ROUND(I307*H307,2)</f>
        <v>0</v>
      </c>
      <c r="K307" s="187" t="s">
        <v>149</v>
      </c>
      <c r="L307" s="38"/>
      <c r="M307" s="192" t="s">
        <v>1</v>
      </c>
      <c r="N307" s="193" t="s">
        <v>41</v>
      </c>
      <c r="O307" s="70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6" t="s">
        <v>193</v>
      </c>
      <c r="AT307" s="196" t="s">
        <v>145</v>
      </c>
      <c r="AU307" s="196" t="s">
        <v>86</v>
      </c>
      <c r="AY307" s="16" t="s">
        <v>142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6" t="s">
        <v>84</v>
      </c>
      <c r="BK307" s="197">
        <f>ROUND(I307*H307,2)</f>
        <v>0</v>
      </c>
      <c r="BL307" s="16" t="s">
        <v>193</v>
      </c>
      <c r="BM307" s="196" t="s">
        <v>383</v>
      </c>
    </row>
    <row r="308" spans="1:65" s="2" customFormat="1" ht="11.25">
      <c r="A308" s="33"/>
      <c r="B308" s="34"/>
      <c r="C308" s="35"/>
      <c r="D308" s="198" t="s">
        <v>151</v>
      </c>
      <c r="E308" s="35"/>
      <c r="F308" s="199" t="s">
        <v>427</v>
      </c>
      <c r="G308" s="35"/>
      <c r="H308" s="35"/>
      <c r="I308" s="200"/>
      <c r="J308" s="35"/>
      <c r="K308" s="35"/>
      <c r="L308" s="38"/>
      <c r="M308" s="201"/>
      <c r="N308" s="202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151</v>
      </c>
      <c r="AU308" s="16" t="s">
        <v>86</v>
      </c>
    </row>
    <row r="309" spans="1:65" s="2" customFormat="1" ht="16.5" customHeight="1">
      <c r="A309" s="33"/>
      <c r="B309" s="34"/>
      <c r="C309" s="227" t="s">
        <v>689</v>
      </c>
      <c r="D309" s="227" t="s">
        <v>314</v>
      </c>
      <c r="E309" s="228" t="s">
        <v>428</v>
      </c>
      <c r="F309" s="229" t="s">
        <v>429</v>
      </c>
      <c r="G309" s="230" t="s">
        <v>293</v>
      </c>
      <c r="H309" s="231">
        <v>4</v>
      </c>
      <c r="I309" s="232"/>
      <c r="J309" s="233">
        <f>ROUND(I309*H309,2)</f>
        <v>0</v>
      </c>
      <c r="K309" s="229" t="s">
        <v>149</v>
      </c>
      <c r="L309" s="234"/>
      <c r="M309" s="235" t="s">
        <v>1</v>
      </c>
      <c r="N309" s="236" t="s">
        <v>41</v>
      </c>
      <c r="O309" s="70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317</v>
      </c>
      <c r="AT309" s="196" t="s">
        <v>314</v>
      </c>
      <c r="AU309" s="196" t="s">
        <v>86</v>
      </c>
      <c r="AY309" s="16" t="s">
        <v>142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6" t="s">
        <v>84</v>
      </c>
      <c r="BK309" s="197">
        <f>ROUND(I309*H309,2)</f>
        <v>0</v>
      </c>
      <c r="BL309" s="16" t="s">
        <v>193</v>
      </c>
      <c r="BM309" s="196" t="s">
        <v>388</v>
      </c>
    </row>
    <row r="310" spans="1:65" s="13" customFormat="1" ht="22.5">
      <c r="B310" s="203"/>
      <c r="C310" s="204"/>
      <c r="D310" s="205" t="s">
        <v>153</v>
      </c>
      <c r="E310" s="206" t="s">
        <v>1</v>
      </c>
      <c r="F310" s="207" t="s">
        <v>690</v>
      </c>
      <c r="G310" s="204"/>
      <c r="H310" s="208">
        <v>4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153</v>
      </c>
      <c r="AU310" s="214" t="s">
        <v>86</v>
      </c>
      <c r="AV310" s="13" t="s">
        <v>86</v>
      </c>
      <c r="AW310" s="13" t="s">
        <v>33</v>
      </c>
      <c r="AX310" s="13" t="s">
        <v>76</v>
      </c>
      <c r="AY310" s="214" t="s">
        <v>142</v>
      </c>
    </row>
    <row r="311" spans="1:65" s="14" customFormat="1" ht="11.25">
      <c r="B311" s="215"/>
      <c r="C311" s="216"/>
      <c r="D311" s="205" t="s">
        <v>153</v>
      </c>
      <c r="E311" s="217" t="s">
        <v>1</v>
      </c>
      <c r="F311" s="218" t="s">
        <v>155</v>
      </c>
      <c r="G311" s="216"/>
      <c r="H311" s="219">
        <v>4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153</v>
      </c>
      <c r="AU311" s="225" t="s">
        <v>86</v>
      </c>
      <c r="AV311" s="14" t="s">
        <v>150</v>
      </c>
      <c r="AW311" s="14" t="s">
        <v>33</v>
      </c>
      <c r="AX311" s="14" t="s">
        <v>84</v>
      </c>
      <c r="AY311" s="225" t="s">
        <v>142</v>
      </c>
    </row>
    <row r="312" spans="1:65" s="2" customFormat="1" ht="33" customHeight="1">
      <c r="A312" s="33"/>
      <c r="B312" s="34"/>
      <c r="C312" s="185" t="s">
        <v>318</v>
      </c>
      <c r="D312" s="185" t="s">
        <v>145</v>
      </c>
      <c r="E312" s="186" t="s">
        <v>433</v>
      </c>
      <c r="F312" s="187" t="s">
        <v>434</v>
      </c>
      <c r="G312" s="188" t="s">
        <v>260</v>
      </c>
      <c r="H312" s="226"/>
      <c r="I312" s="190"/>
      <c r="J312" s="191">
        <f>ROUND(I312*H312,2)</f>
        <v>0</v>
      </c>
      <c r="K312" s="187" t="s">
        <v>149</v>
      </c>
      <c r="L312" s="38"/>
      <c r="M312" s="192" t="s">
        <v>1</v>
      </c>
      <c r="N312" s="193" t="s">
        <v>41</v>
      </c>
      <c r="O312" s="70"/>
      <c r="P312" s="194">
        <f>O312*H312</f>
        <v>0</v>
      </c>
      <c r="Q312" s="194">
        <v>0</v>
      </c>
      <c r="R312" s="194">
        <f>Q312*H312</f>
        <v>0</v>
      </c>
      <c r="S312" s="194">
        <v>0</v>
      </c>
      <c r="T312" s="19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6" t="s">
        <v>193</v>
      </c>
      <c r="AT312" s="196" t="s">
        <v>145</v>
      </c>
      <c r="AU312" s="196" t="s">
        <v>86</v>
      </c>
      <c r="AY312" s="16" t="s">
        <v>142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6" t="s">
        <v>84</v>
      </c>
      <c r="BK312" s="197">
        <f>ROUND(I312*H312,2)</f>
        <v>0</v>
      </c>
      <c r="BL312" s="16" t="s">
        <v>193</v>
      </c>
      <c r="BM312" s="196" t="s">
        <v>392</v>
      </c>
    </row>
    <row r="313" spans="1:65" s="2" customFormat="1" ht="11.25">
      <c r="A313" s="33"/>
      <c r="B313" s="34"/>
      <c r="C313" s="35"/>
      <c r="D313" s="198" t="s">
        <v>151</v>
      </c>
      <c r="E313" s="35"/>
      <c r="F313" s="199" t="s">
        <v>436</v>
      </c>
      <c r="G313" s="35"/>
      <c r="H313" s="35"/>
      <c r="I313" s="200"/>
      <c r="J313" s="35"/>
      <c r="K313" s="35"/>
      <c r="L313" s="38"/>
      <c r="M313" s="201"/>
      <c r="N313" s="202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151</v>
      </c>
      <c r="AU313" s="16" t="s">
        <v>86</v>
      </c>
    </row>
    <row r="314" spans="1:65" s="12" customFormat="1" ht="22.9" customHeight="1">
      <c r="B314" s="169"/>
      <c r="C314" s="170"/>
      <c r="D314" s="171" t="s">
        <v>75</v>
      </c>
      <c r="E314" s="183" t="s">
        <v>445</v>
      </c>
      <c r="F314" s="183" t="s">
        <v>446</v>
      </c>
      <c r="G314" s="170"/>
      <c r="H314" s="170"/>
      <c r="I314" s="173"/>
      <c r="J314" s="184">
        <f>BK314</f>
        <v>0</v>
      </c>
      <c r="K314" s="170"/>
      <c r="L314" s="175"/>
      <c r="M314" s="176"/>
      <c r="N314" s="177"/>
      <c r="O314" s="177"/>
      <c r="P314" s="178">
        <f>SUM(P315:P335)</f>
        <v>0</v>
      </c>
      <c r="Q314" s="177"/>
      <c r="R314" s="178">
        <f>SUM(R315:R335)</f>
        <v>0</v>
      </c>
      <c r="S314" s="177"/>
      <c r="T314" s="179">
        <f>SUM(T315:T335)</f>
        <v>0</v>
      </c>
      <c r="AR314" s="180" t="s">
        <v>86</v>
      </c>
      <c r="AT314" s="181" t="s">
        <v>75</v>
      </c>
      <c r="AU314" s="181" t="s">
        <v>84</v>
      </c>
      <c r="AY314" s="180" t="s">
        <v>142</v>
      </c>
      <c r="BK314" s="182">
        <f>SUM(BK315:BK335)</f>
        <v>0</v>
      </c>
    </row>
    <row r="315" spans="1:65" s="2" customFormat="1" ht="33" customHeight="1">
      <c r="A315" s="33"/>
      <c r="B315" s="34"/>
      <c r="C315" s="185" t="s">
        <v>691</v>
      </c>
      <c r="D315" s="185" t="s">
        <v>145</v>
      </c>
      <c r="E315" s="186" t="s">
        <v>692</v>
      </c>
      <c r="F315" s="187" t="s">
        <v>693</v>
      </c>
      <c r="G315" s="188" t="s">
        <v>160</v>
      </c>
      <c r="H315" s="189">
        <v>80</v>
      </c>
      <c r="I315" s="190"/>
      <c r="J315" s="191">
        <f>ROUND(I315*H315,2)</f>
        <v>0</v>
      </c>
      <c r="K315" s="187" t="s">
        <v>149</v>
      </c>
      <c r="L315" s="38"/>
      <c r="M315" s="192" t="s">
        <v>1</v>
      </c>
      <c r="N315" s="193" t="s">
        <v>41</v>
      </c>
      <c r="O315" s="70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6" t="s">
        <v>193</v>
      </c>
      <c r="AT315" s="196" t="s">
        <v>145</v>
      </c>
      <c r="AU315" s="196" t="s">
        <v>86</v>
      </c>
      <c r="AY315" s="16" t="s">
        <v>142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6" t="s">
        <v>84</v>
      </c>
      <c r="BK315" s="197">
        <f>ROUND(I315*H315,2)</f>
        <v>0</v>
      </c>
      <c r="BL315" s="16" t="s">
        <v>193</v>
      </c>
      <c r="BM315" s="196" t="s">
        <v>397</v>
      </c>
    </row>
    <row r="316" spans="1:65" s="2" customFormat="1" ht="11.25">
      <c r="A316" s="33"/>
      <c r="B316" s="34"/>
      <c r="C316" s="35"/>
      <c r="D316" s="198" t="s">
        <v>151</v>
      </c>
      <c r="E316" s="35"/>
      <c r="F316" s="199" t="s">
        <v>694</v>
      </c>
      <c r="G316" s="35"/>
      <c r="H316" s="35"/>
      <c r="I316" s="200"/>
      <c r="J316" s="35"/>
      <c r="K316" s="35"/>
      <c r="L316" s="38"/>
      <c r="M316" s="201"/>
      <c r="N316" s="202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151</v>
      </c>
      <c r="AU316" s="16" t="s">
        <v>86</v>
      </c>
    </row>
    <row r="317" spans="1:65" s="2" customFormat="1" ht="16.5" customHeight="1">
      <c r="A317" s="33"/>
      <c r="B317" s="34"/>
      <c r="C317" s="185" t="s">
        <v>322</v>
      </c>
      <c r="D317" s="185" t="s">
        <v>145</v>
      </c>
      <c r="E317" s="186" t="s">
        <v>453</v>
      </c>
      <c r="F317" s="187" t="s">
        <v>454</v>
      </c>
      <c r="G317" s="188" t="s">
        <v>148</v>
      </c>
      <c r="H317" s="189">
        <v>209.5</v>
      </c>
      <c r="I317" s="190"/>
      <c r="J317" s="191">
        <f>ROUND(I317*H317,2)</f>
        <v>0</v>
      </c>
      <c r="K317" s="187" t="s">
        <v>149</v>
      </c>
      <c r="L317" s="38"/>
      <c r="M317" s="192" t="s">
        <v>1</v>
      </c>
      <c r="N317" s="193" t="s">
        <v>41</v>
      </c>
      <c r="O317" s="70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6" t="s">
        <v>193</v>
      </c>
      <c r="AT317" s="196" t="s">
        <v>145</v>
      </c>
      <c r="AU317" s="196" t="s">
        <v>86</v>
      </c>
      <c r="AY317" s="16" t="s">
        <v>142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6" t="s">
        <v>84</v>
      </c>
      <c r="BK317" s="197">
        <f>ROUND(I317*H317,2)</f>
        <v>0</v>
      </c>
      <c r="BL317" s="16" t="s">
        <v>193</v>
      </c>
      <c r="BM317" s="196" t="s">
        <v>401</v>
      </c>
    </row>
    <row r="318" spans="1:65" s="2" customFormat="1" ht="11.25">
      <c r="A318" s="33"/>
      <c r="B318" s="34"/>
      <c r="C318" s="35"/>
      <c r="D318" s="198" t="s">
        <v>151</v>
      </c>
      <c r="E318" s="35"/>
      <c r="F318" s="199" t="s">
        <v>456</v>
      </c>
      <c r="G318" s="35"/>
      <c r="H318" s="35"/>
      <c r="I318" s="200"/>
      <c r="J318" s="35"/>
      <c r="K318" s="35"/>
      <c r="L318" s="38"/>
      <c r="M318" s="201"/>
      <c r="N318" s="202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151</v>
      </c>
      <c r="AU318" s="16" t="s">
        <v>86</v>
      </c>
    </row>
    <row r="319" spans="1:65" s="2" customFormat="1" ht="16.5" customHeight="1">
      <c r="A319" s="33"/>
      <c r="B319" s="34"/>
      <c r="C319" s="227" t="s">
        <v>695</v>
      </c>
      <c r="D319" s="227" t="s">
        <v>314</v>
      </c>
      <c r="E319" s="228" t="s">
        <v>458</v>
      </c>
      <c r="F319" s="229" t="s">
        <v>459</v>
      </c>
      <c r="G319" s="230" t="s">
        <v>148</v>
      </c>
      <c r="H319" s="231">
        <v>220</v>
      </c>
      <c r="I319" s="232"/>
      <c r="J319" s="233">
        <f>ROUND(I319*H319,2)</f>
        <v>0</v>
      </c>
      <c r="K319" s="229" t="s">
        <v>149</v>
      </c>
      <c r="L319" s="234"/>
      <c r="M319" s="235" t="s">
        <v>1</v>
      </c>
      <c r="N319" s="236" t="s">
        <v>41</v>
      </c>
      <c r="O319" s="70"/>
      <c r="P319" s="194">
        <f>O319*H319</f>
        <v>0</v>
      </c>
      <c r="Q319" s="194">
        <v>0</v>
      </c>
      <c r="R319" s="194">
        <f>Q319*H319</f>
        <v>0</v>
      </c>
      <c r="S319" s="194">
        <v>0</v>
      </c>
      <c r="T319" s="19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6" t="s">
        <v>317</v>
      </c>
      <c r="AT319" s="196" t="s">
        <v>314</v>
      </c>
      <c r="AU319" s="196" t="s">
        <v>86</v>
      </c>
      <c r="AY319" s="16" t="s">
        <v>142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6" t="s">
        <v>84</v>
      </c>
      <c r="BK319" s="197">
        <f>ROUND(I319*H319,2)</f>
        <v>0</v>
      </c>
      <c r="BL319" s="16" t="s">
        <v>193</v>
      </c>
      <c r="BM319" s="196" t="s">
        <v>406</v>
      </c>
    </row>
    <row r="320" spans="1:65" s="13" customFormat="1" ht="11.25">
      <c r="B320" s="203"/>
      <c r="C320" s="204"/>
      <c r="D320" s="205" t="s">
        <v>153</v>
      </c>
      <c r="E320" s="206" t="s">
        <v>1</v>
      </c>
      <c r="F320" s="207" t="s">
        <v>696</v>
      </c>
      <c r="G320" s="204"/>
      <c r="H320" s="208">
        <v>220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153</v>
      </c>
      <c r="AU320" s="214" t="s">
        <v>86</v>
      </c>
      <c r="AV320" s="13" t="s">
        <v>86</v>
      </c>
      <c r="AW320" s="13" t="s">
        <v>33</v>
      </c>
      <c r="AX320" s="13" t="s">
        <v>76</v>
      </c>
      <c r="AY320" s="214" t="s">
        <v>142</v>
      </c>
    </row>
    <row r="321" spans="1:65" s="14" customFormat="1" ht="11.25">
      <c r="B321" s="215"/>
      <c r="C321" s="216"/>
      <c r="D321" s="205" t="s">
        <v>153</v>
      </c>
      <c r="E321" s="217" t="s">
        <v>1</v>
      </c>
      <c r="F321" s="218" t="s">
        <v>155</v>
      </c>
      <c r="G321" s="216"/>
      <c r="H321" s="219">
        <v>220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153</v>
      </c>
      <c r="AU321" s="225" t="s">
        <v>86</v>
      </c>
      <c r="AV321" s="14" t="s">
        <v>150</v>
      </c>
      <c r="AW321" s="14" t="s">
        <v>33</v>
      </c>
      <c r="AX321" s="14" t="s">
        <v>84</v>
      </c>
      <c r="AY321" s="225" t="s">
        <v>142</v>
      </c>
    </row>
    <row r="322" spans="1:65" s="2" customFormat="1" ht="33" customHeight="1">
      <c r="A322" s="33"/>
      <c r="B322" s="34"/>
      <c r="C322" s="185" t="s">
        <v>326</v>
      </c>
      <c r="D322" s="185" t="s">
        <v>145</v>
      </c>
      <c r="E322" s="186" t="s">
        <v>463</v>
      </c>
      <c r="F322" s="187" t="s">
        <v>464</v>
      </c>
      <c r="G322" s="188" t="s">
        <v>148</v>
      </c>
      <c r="H322" s="189">
        <v>499.28</v>
      </c>
      <c r="I322" s="190"/>
      <c r="J322" s="191">
        <f>ROUND(I322*H322,2)</f>
        <v>0</v>
      </c>
      <c r="K322" s="187" t="s">
        <v>149</v>
      </c>
      <c r="L322" s="38"/>
      <c r="M322" s="192" t="s">
        <v>1</v>
      </c>
      <c r="N322" s="193" t="s">
        <v>41</v>
      </c>
      <c r="O322" s="70"/>
      <c r="P322" s="194">
        <f>O322*H322</f>
        <v>0</v>
      </c>
      <c r="Q322" s="194">
        <v>0</v>
      </c>
      <c r="R322" s="194">
        <f>Q322*H322</f>
        <v>0</v>
      </c>
      <c r="S322" s="194">
        <v>0</v>
      </c>
      <c r="T322" s="195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6" t="s">
        <v>193</v>
      </c>
      <c r="AT322" s="196" t="s">
        <v>145</v>
      </c>
      <c r="AU322" s="196" t="s">
        <v>86</v>
      </c>
      <c r="AY322" s="16" t="s">
        <v>142</v>
      </c>
      <c r="BE322" s="197">
        <f>IF(N322="základní",J322,0)</f>
        <v>0</v>
      </c>
      <c r="BF322" s="197">
        <f>IF(N322="snížená",J322,0)</f>
        <v>0</v>
      </c>
      <c r="BG322" s="197">
        <f>IF(N322="zákl. přenesená",J322,0)</f>
        <v>0</v>
      </c>
      <c r="BH322" s="197">
        <f>IF(N322="sníž. přenesená",J322,0)</f>
        <v>0</v>
      </c>
      <c r="BI322" s="197">
        <f>IF(N322="nulová",J322,0)</f>
        <v>0</v>
      </c>
      <c r="BJ322" s="16" t="s">
        <v>84</v>
      </c>
      <c r="BK322" s="197">
        <f>ROUND(I322*H322,2)</f>
        <v>0</v>
      </c>
      <c r="BL322" s="16" t="s">
        <v>193</v>
      </c>
      <c r="BM322" s="196" t="s">
        <v>411</v>
      </c>
    </row>
    <row r="323" spans="1:65" s="2" customFormat="1" ht="11.25">
      <c r="A323" s="33"/>
      <c r="B323" s="34"/>
      <c r="C323" s="35"/>
      <c r="D323" s="198" t="s">
        <v>151</v>
      </c>
      <c r="E323" s="35"/>
      <c r="F323" s="199" t="s">
        <v>466</v>
      </c>
      <c r="G323" s="35"/>
      <c r="H323" s="35"/>
      <c r="I323" s="200"/>
      <c r="J323" s="35"/>
      <c r="K323" s="35"/>
      <c r="L323" s="38"/>
      <c r="M323" s="201"/>
      <c r="N323" s="202"/>
      <c r="O323" s="70"/>
      <c r="P323" s="70"/>
      <c r="Q323" s="70"/>
      <c r="R323" s="70"/>
      <c r="S323" s="70"/>
      <c r="T323" s="71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151</v>
      </c>
      <c r="AU323" s="16" t="s">
        <v>86</v>
      </c>
    </row>
    <row r="324" spans="1:65" s="13" customFormat="1" ht="11.25">
      <c r="B324" s="203"/>
      <c r="C324" s="204"/>
      <c r="D324" s="205" t="s">
        <v>153</v>
      </c>
      <c r="E324" s="206" t="s">
        <v>1</v>
      </c>
      <c r="F324" s="207" t="s">
        <v>697</v>
      </c>
      <c r="G324" s="204"/>
      <c r="H324" s="208">
        <v>83.52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153</v>
      </c>
      <c r="AU324" s="214" t="s">
        <v>86</v>
      </c>
      <c r="AV324" s="13" t="s">
        <v>86</v>
      </c>
      <c r="AW324" s="13" t="s">
        <v>33</v>
      </c>
      <c r="AX324" s="13" t="s">
        <v>76</v>
      </c>
      <c r="AY324" s="214" t="s">
        <v>142</v>
      </c>
    </row>
    <row r="325" spans="1:65" s="13" customFormat="1" ht="11.25">
      <c r="B325" s="203"/>
      <c r="C325" s="204"/>
      <c r="D325" s="205" t="s">
        <v>153</v>
      </c>
      <c r="E325" s="206" t="s">
        <v>1</v>
      </c>
      <c r="F325" s="207" t="s">
        <v>504</v>
      </c>
      <c r="G325" s="204"/>
      <c r="H325" s="208">
        <v>124.08</v>
      </c>
      <c r="I325" s="209"/>
      <c r="J325" s="204"/>
      <c r="K325" s="204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153</v>
      </c>
      <c r="AU325" s="214" t="s">
        <v>86</v>
      </c>
      <c r="AV325" s="13" t="s">
        <v>86</v>
      </c>
      <c r="AW325" s="13" t="s">
        <v>33</v>
      </c>
      <c r="AX325" s="13" t="s">
        <v>76</v>
      </c>
      <c r="AY325" s="214" t="s">
        <v>142</v>
      </c>
    </row>
    <row r="326" spans="1:65" s="13" customFormat="1" ht="11.25">
      <c r="B326" s="203"/>
      <c r="C326" s="204"/>
      <c r="D326" s="205" t="s">
        <v>153</v>
      </c>
      <c r="E326" s="206" t="s">
        <v>1</v>
      </c>
      <c r="F326" s="207" t="s">
        <v>698</v>
      </c>
      <c r="G326" s="204"/>
      <c r="H326" s="208">
        <v>40.6</v>
      </c>
      <c r="I326" s="209"/>
      <c r="J326" s="204"/>
      <c r="K326" s="204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153</v>
      </c>
      <c r="AU326" s="214" t="s">
        <v>86</v>
      </c>
      <c r="AV326" s="13" t="s">
        <v>86</v>
      </c>
      <c r="AW326" s="13" t="s">
        <v>33</v>
      </c>
      <c r="AX326" s="13" t="s">
        <v>76</v>
      </c>
      <c r="AY326" s="214" t="s">
        <v>142</v>
      </c>
    </row>
    <row r="327" spans="1:65" s="13" customFormat="1" ht="11.25">
      <c r="B327" s="203"/>
      <c r="C327" s="204"/>
      <c r="D327" s="205" t="s">
        <v>153</v>
      </c>
      <c r="E327" s="206" t="s">
        <v>1</v>
      </c>
      <c r="F327" s="207" t="s">
        <v>505</v>
      </c>
      <c r="G327" s="204"/>
      <c r="H327" s="208">
        <v>84.48</v>
      </c>
      <c r="I327" s="209"/>
      <c r="J327" s="204"/>
      <c r="K327" s="204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153</v>
      </c>
      <c r="AU327" s="214" t="s">
        <v>86</v>
      </c>
      <c r="AV327" s="13" t="s">
        <v>86</v>
      </c>
      <c r="AW327" s="13" t="s">
        <v>33</v>
      </c>
      <c r="AX327" s="13" t="s">
        <v>76</v>
      </c>
      <c r="AY327" s="214" t="s">
        <v>142</v>
      </c>
    </row>
    <row r="328" spans="1:65" s="13" customFormat="1" ht="11.25">
      <c r="B328" s="203"/>
      <c r="C328" s="204"/>
      <c r="D328" s="205" t="s">
        <v>153</v>
      </c>
      <c r="E328" s="206" t="s">
        <v>1</v>
      </c>
      <c r="F328" s="207" t="s">
        <v>699</v>
      </c>
      <c r="G328" s="204"/>
      <c r="H328" s="208">
        <v>83.52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153</v>
      </c>
      <c r="AU328" s="214" t="s">
        <v>86</v>
      </c>
      <c r="AV328" s="13" t="s">
        <v>86</v>
      </c>
      <c r="AW328" s="13" t="s">
        <v>33</v>
      </c>
      <c r="AX328" s="13" t="s">
        <v>76</v>
      </c>
      <c r="AY328" s="214" t="s">
        <v>142</v>
      </c>
    </row>
    <row r="329" spans="1:65" s="13" customFormat="1" ht="11.25">
      <c r="B329" s="203"/>
      <c r="C329" s="204"/>
      <c r="D329" s="205" t="s">
        <v>153</v>
      </c>
      <c r="E329" s="206" t="s">
        <v>1</v>
      </c>
      <c r="F329" s="207" t="s">
        <v>700</v>
      </c>
      <c r="G329" s="204"/>
      <c r="H329" s="208">
        <v>124.08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153</v>
      </c>
      <c r="AU329" s="214" t="s">
        <v>86</v>
      </c>
      <c r="AV329" s="13" t="s">
        <v>86</v>
      </c>
      <c r="AW329" s="13" t="s">
        <v>33</v>
      </c>
      <c r="AX329" s="13" t="s">
        <v>76</v>
      </c>
      <c r="AY329" s="214" t="s">
        <v>142</v>
      </c>
    </row>
    <row r="330" spans="1:65" s="13" customFormat="1" ht="11.25">
      <c r="B330" s="203"/>
      <c r="C330" s="204"/>
      <c r="D330" s="205" t="s">
        <v>153</v>
      </c>
      <c r="E330" s="206" t="s">
        <v>1</v>
      </c>
      <c r="F330" s="207" t="s">
        <v>701</v>
      </c>
      <c r="G330" s="204"/>
      <c r="H330" s="208">
        <v>-41</v>
      </c>
      <c r="I330" s="209"/>
      <c r="J330" s="204"/>
      <c r="K330" s="204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153</v>
      </c>
      <c r="AU330" s="214" t="s">
        <v>86</v>
      </c>
      <c r="AV330" s="13" t="s">
        <v>86</v>
      </c>
      <c r="AW330" s="13" t="s">
        <v>33</v>
      </c>
      <c r="AX330" s="13" t="s">
        <v>76</v>
      </c>
      <c r="AY330" s="214" t="s">
        <v>142</v>
      </c>
    </row>
    <row r="331" spans="1:65" s="14" customFormat="1" ht="11.25">
      <c r="B331" s="215"/>
      <c r="C331" s="216"/>
      <c r="D331" s="205" t="s">
        <v>153</v>
      </c>
      <c r="E331" s="217" t="s">
        <v>1</v>
      </c>
      <c r="F331" s="218" t="s">
        <v>155</v>
      </c>
      <c r="G331" s="216"/>
      <c r="H331" s="219">
        <v>499.28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153</v>
      </c>
      <c r="AU331" s="225" t="s">
        <v>86</v>
      </c>
      <c r="AV331" s="14" t="s">
        <v>150</v>
      </c>
      <c r="AW331" s="14" t="s">
        <v>33</v>
      </c>
      <c r="AX331" s="14" t="s">
        <v>84</v>
      </c>
      <c r="AY331" s="225" t="s">
        <v>142</v>
      </c>
    </row>
    <row r="332" spans="1:65" s="2" customFormat="1" ht="37.9" customHeight="1">
      <c r="A332" s="33"/>
      <c r="B332" s="34"/>
      <c r="C332" s="185" t="s">
        <v>702</v>
      </c>
      <c r="D332" s="185" t="s">
        <v>145</v>
      </c>
      <c r="E332" s="186" t="s">
        <v>703</v>
      </c>
      <c r="F332" s="187" t="s">
        <v>704</v>
      </c>
      <c r="G332" s="188" t="s">
        <v>148</v>
      </c>
      <c r="H332" s="189">
        <v>124.08</v>
      </c>
      <c r="I332" s="190"/>
      <c r="J332" s="191">
        <f>ROUND(I332*H332,2)</f>
        <v>0</v>
      </c>
      <c r="K332" s="187" t="s">
        <v>149</v>
      </c>
      <c r="L332" s="38"/>
      <c r="M332" s="192" t="s">
        <v>1</v>
      </c>
      <c r="N332" s="193" t="s">
        <v>41</v>
      </c>
      <c r="O332" s="70"/>
      <c r="P332" s="194">
        <f>O332*H332</f>
        <v>0</v>
      </c>
      <c r="Q332" s="194">
        <v>0</v>
      </c>
      <c r="R332" s="194">
        <f>Q332*H332</f>
        <v>0</v>
      </c>
      <c r="S332" s="194">
        <v>0</v>
      </c>
      <c r="T332" s="19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6" t="s">
        <v>193</v>
      </c>
      <c r="AT332" s="196" t="s">
        <v>145</v>
      </c>
      <c r="AU332" s="196" t="s">
        <v>86</v>
      </c>
      <c r="AY332" s="16" t="s">
        <v>142</v>
      </c>
      <c r="BE332" s="197">
        <f>IF(N332="základní",J332,0)</f>
        <v>0</v>
      </c>
      <c r="BF332" s="197">
        <f>IF(N332="snížená",J332,0)</f>
        <v>0</v>
      </c>
      <c r="BG332" s="197">
        <f>IF(N332="zákl. přenesená",J332,0)</f>
        <v>0</v>
      </c>
      <c r="BH332" s="197">
        <f>IF(N332="sníž. přenesená",J332,0)</f>
        <v>0</v>
      </c>
      <c r="BI332" s="197">
        <f>IF(N332="nulová",J332,0)</f>
        <v>0</v>
      </c>
      <c r="BJ332" s="16" t="s">
        <v>84</v>
      </c>
      <c r="BK332" s="197">
        <f>ROUND(I332*H332,2)</f>
        <v>0</v>
      </c>
      <c r="BL332" s="16" t="s">
        <v>193</v>
      </c>
      <c r="BM332" s="196" t="s">
        <v>417</v>
      </c>
    </row>
    <row r="333" spans="1:65" s="2" customFormat="1" ht="11.25">
      <c r="A333" s="33"/>
      <c r="B333" s="34"/>
      <c r="C333" s="35"/>
      <c r="D333" s="198" t="s">
        <v>151</v>
      </c>
      <c r="E333" s="35"/>
      <c r="F333" s="199" t="s">
        <v>705</v>
      </c>
      <c r="G333" s="35"/>
      <c r="H333" s="35"/>
      <c r="I333" s="200"/>
      <c r="J333" s="35"/>
      <c r="K333" s="35"/>
      <c r="L333" s="38"/>
      <c r="M333" s="201"/>
      <c r="N333" s="202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151</v>
      </c>
      <c r="AU333" s="16" t="s">
        <v>86</v>
      </c>
    </row>
    <row r="334" spans="1:65" s="13" customFormat="1" ht="11.25">
      <c r="B334" s="203"/>
      <c r="C334" s="204"/>
      <c r="D334" s="205" t="s">
        <v>153</v>
      </c>
      <c r="E334" s="206" t="s">
        <v>1</v>
      </c>
      <c r="F334" s="207" t="s">
        <v>504</v>
      </c>
      <c r="G334" s="204"/>
      <c r="H334" s="208">
        <v>124.08</v>
      </c>
      <c r="I334" s="209"/>
      <c r="J334" s="204"/>
      <c r="K334" s="204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153</v>
      </c>
      <c r="AU334" s="214" t="s">
        <v>86</v>
      </c>
      <c r="AV334" s="13" t="s">
        <v>86</v>
      </c>
      <c r="AW334" s="13" t="s">
        <v>33</v>
      </c>
      <c r="AX334" s="13" t="s">
        <v>76</v>
      </c>
      <c r="AY334" s="214" t="s">
        <v>142</v>
      </c>
    </row>
    <row r="335" spans="1:65" s="14" customFormat="1" ht="11.25">
      <c r="B335" s="215"/>
      <c r="C335" s="216"/>
      <c r="D335" s="205" t="s">
        <v>153</v>
      </c>
      <c r="E335" s="217" t="s">
        <v>1</v>
      </c>
      <c r="F335" s="218" t="s">
        <v>155</v>
      </c>
      <c r="G335" s="216"/>
      <c r="H335" s="219">
        <v>124.08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153</v>
      </c>
      <c r="AU335" s="225" t="s">
        <v>86</v>
      </c>
      <c r="AV335" s="14" t="s">
        <v>150</v>
      </c>
      <c r="AW335" s="14" t="s">
        <v>33</v>
      </c>
      <c r="AX335" s="14" t="s">
        <v>84</v>
      </c>
      <c r="AY335" s="225" t="s">
        <v>142</v>
      </c>
    </row>
    <row r="336" spans="1:65" s="12" customFormat="1" ht="22.9" customHeight="1">
      <c r="B336" s="169"/>
      <c r="C336" s="170"/>
      <c r="D336" s="171" t="s">
        <v>75</v>
      </c>
      <c r="E336" s="183" t="s">
        <v>469</v>
      </c>
      <c r="F336" s="183" t="s">
        <v>470</v>
      </c>
      <c r="G336" s="170"/>
      <c r="H336" s="170"/>
      <c r="I336" s="173"/>
      <c r="J336" s="184">
        <f>BK336</f>
        <v>0</v>
      </c>
      <c r="K336" s="170"/>
      <c r="L336" s="175"/>
      <c r="M336" s="176"/>
      <c r="N336" s="177"/>
      <c r="O336" s="177"/>
      <c r="P336" s="178">
        <f>SUM(P337:P345)</f>
        <v>0</v>
      </c>
      <c r="Q336" s="177"/>
      <c r="R336" s="178">
        <f>SUM(R337:R345)</f>
        <v>0</v>
      </c>
      <c r="S336" s="177"/>
      <c r="T336" s="179">
        <f>SUM(T337:T345)</f>
        <v>0</v>
      </c>
      <c r="AR336" s="180" t="s">
        <v>86</v>
      </c>
      <c r="AT336" s="181" t="s">
        <v>75</v>
      </c>
      <c r="AU336" s="181" t="s">
        <v>84</v>
      </c>
      <c r="AY336" s="180" t="s">
        <v>142</v>
      </c>
      <c r="BK336" s="182">
        <f>SUM(BK337:BK345)</f>
        <v>0</v>
      </c>
    </row>
    <row r="337" spans="1:65" s="2" customFormat="1" ht="24.2" customHeight="1">
      <c r="A337" s="33"/>
      <c r="B337" s="34"/>
      <c r="C337" s="185" t="s">
        <v>330</v>
      </c>
      <c r="D337" s="185" t="s">
        <v>145</v>
      </c>
      <c r="E337" s="186" t="s">
        <v>472</v>
      </c>
      <c r="F337" s="187" t="s">
        <v>473</v>
      </c>
      <c r="G337" s="188" t="s">
        <v>148</v>
      </c>
      <c r="H337" s="189">
        <v>41</v>
      </c>
      <c r="I337" s="190"/>
      <c r="J337" s="191">
        <f>ROUND(I337*H337,2)</f>
        <v>0</v>
      </c>
      <c r="K337" s="187" t="s">
        <v>149</v>
      </c>
      <c r="L337" s="38"/>
      <c r="M337" s="192" t="s">
        <v>1</v>
      </c>
      <c r="N337" s="193" t="s">
        <v>41</v>
      </c>
      <c r="O337" s="70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6" t="s">
        <v>193</v>
      </c>
      <c r="AT337" s="196" t="s">
        <v>145</v>
      </c>
      <c r="AU337" s="196" t="s">
        <v>86</v>
      </c>
      <c r="AY337" s="16" t="s">
        <v>142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6" t="s">
        <v>84</v>
      </c>
      <c r="BK337" s="197">
        <f>ROUND(I337*H337,2)</f>
        <v>0</v>
      </c>
      <c r="BL337" s="16" t="s">
        <v>193</v>
      </c>
      <c r="BM337" s="196" t="s">
        <v>421</v>
      </c>
    </row>
    <row r="338" spans="1:65" s="2" customFormat="1" ht="11.25">
      <c r="A338" s="33"/>
      <c r="B338" s="34"/>
      <c r="C338" s="35"/>
      <c r="D338" s="198" t="s">
        <v>151</v>
      </c>
      <c r="E338" s="35"/>
      <c r="F338" s="199" t="s">
        <v>475</v>
      </c>
      <c r="G338" s="35"/>
      <c r="H338" s="35"/>
      <c r="I338" s="200"/>
      <c r="J338" s="35"/>
      <c r="K338" s="35"/>
      <c r="L338" s="38"/>
      <c r="M338" s="201"/>
      <c r="N338" s="202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151</v>
      </c>
      <c r="AU338" s="16" t="s">
        <v>86</v>
      </c>
    </row>
    <row r="339" spans="1:65" s="13" customFormat="1" ht="11.25">
      <c r="B339" s="203"/>
      <c r="C339" s="204"/>
      <c r="D339" s="205" t="s">
        <v>153</v>
      </c>
      <c r="E339" s="206" t="s">
        <v>1</v>
      </c>
      <c r="F339" s="207" t="s">
        <v>706</v>
      </c>
      <c r="G339" s="204"/>
      <c r="H339" s="208">
        <v>16.399999999999999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153</v>
      </c>
      <c r="AU339" s="214" t="s">
        <v>86</v>
      </c>
      <c r="AV339" s="13" t="s">
        <v>86</v>
      </c>
      <c r="AW339" s="13" t="s">
        <v>33</v>
      </c>
      <c r="AX339" s="13" t="s">
        <v>76</v>
      </c>
      <c r="AY339" s="214" t="s">
        <v>142</v>
      </c>
    </row>
    <row r="340" spans="1:65" s="13" customFormat="1" ht="11.25">
      <c r="B340" s="203"/>
      <c r="C340" s="204"/>
      <c r="D340" s="205" t="s">
        <v>153</v>
      </c>
      <c r="E340" s="206" t="s">
        <v>1</v>
      </c>
      <c r="F340" s="207" t="s">
        <v>707</v>
      </c>
      <c r="G340" s="204"/>
      <c r="H340" s="208">
        <v>8.1999999999999993</v>
      </c>
      <c r="I340" s="209"/>
      <c r="J340" s="204"/>
      <c r="K340" s="204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153</v>
      </c>
      <c r="AU340" s="214" t="s">
        <v>86</v>
      </c>
      <c r="AV340" s="13" t="s">
        <v>86</v>
      </c>
      <c r="AW340" s="13" t="s">
        <v>33</v>
      </c>
      <c r="AX340" s="13" t="s">
        <v>76</v>
      </c>
      <c r="AY340" s="214" t="s">
        <v>142</v>
      </c>
    </row>
    <row r="341" spans="1:65" s="13" customFormat="1" ht="11.25">
      <c r="B341" s="203"/>
      <c r="C341" s="204"/>
      <c r="D341" s="205" t="s">
        <v>153</v>
      </c>
      <c r="E341" s="206" t="s">
        <v>1</v>
      </c>
      <c r="F341" s="207" t="s">
        <v>708</v>
      </c>
      <c r="G341" s="204"/>
      <c r="H341" s="208">
        <v>16.399999999999999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153</v>
      </c>
      <c r="AU341" s="214" t="s">
        <v>86</v>
      </c>
      <c r="AV341" s="13" t="s">
        <v>86</v>
      </c>
      <c r="AW341" s="13" t="s">
        <v>33</v>
      </c>
      <c r="AX341" s="13" t="s">
        <v>76</v>
      </c>
      <c r="AY341" s="214" t="s">
        <v>142</v>
      </c>
    </row>
    <row r="342" spans="1:65" s="14" customFormat="1" ht="11.25">
      <c r="B342" s="215"/>
      <c r="C342" s="216"/>
      <c r="D342" s="205" t="s">
        <v>153</v>
      </c>
      <c r="E342" s="217" t="s">
        <v>1</v>
      </c>
      <c r="F342" s="218" t="s">
        <v>155</v>
      </c>
      <c r="G342" s="216"/>
      <c r="H342" s="219">
        <v>41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153</v>
      </c>
      <c r="AU342" s="225" t="s">
        <v>86</v>
      </c>
      <c r="AV342" s="14" t="s">
        <v>150</v>
      </c>
      <c r="AW342" s="14" t="s">
        <v>33</v>
      </c>
      <c r="AX342" s="14" t="s">
        <v>84</v>
      </c>
      <c r="AY342" s="225" t="s">
        <v>142</v>
      </c>
    </row>
    <row r="343" spans="1:65" s="2" customFormat="1" ht="16.5" customHeight="1">
      <c r="A343" s="33"/>
      <c r="B343" s="34"/>
      <c r="C343" s="227" t="s">
        <v>709</v>
      </c>
      <c r="D343" s="227" t="s">
        <v>314</v>
      </c>
      <c r="E343" s="228" t="s">
        <v>477</v>
      </c>
      <c r="F343" s="229" t="s">
        <v>478</v>
      </c>
      <c r="G343" s="230" t="s">
        <v>148</v>
      </c>
      <c r="H343" s="231">
        <v>41</v>
      </c>
      <c r="I343" s="232"/>
      <c r="J343" s="233">
        <f>ROUND(I343*H343,2)</f>
        <v>0</v>
      </c>
      <c r="K343" s="229" t="s">
        <v>149</v>
      </c>
      <c r="L343" s="234"/>
      <c r="M343" s="235" t="s">
        <v>1</v>
      </c>
      <c r="N343" s="236" t="s">
        <v>41</v>
      </c>
      <c r="O343" s="70"/>
      <c r="P343" s="194">
        <f>O343*H343</f>
        <v>0</v>
      </c>
      <c r="Q343" s="194">
        <v>0</v>
      </c>
      <c r="R343" s="194">
        <f>Q343*H343</f>
        <v>0</v>
      </c>
      <c r="S343" s="194">
        <v>0</v>
      </c>
      <c r="T343" s="19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6" t="s">
        <v>317</v>
      </c>
      <c r="AT343" s="196" t="s">
        <v>314</v>
      </c>
      <c r="AU343" s="196" t="s">
        <v>86</v>
      </c>
      <c r="AY343" s="16" t="s">
        <v>142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6" t="s">
        <v>84</v>
      </c>
      <c r="BK343" s="197">
        <f>ROUND(I343*H343,2)</f>
        <v>0</v>
      </c>
      <c r="BL343" s="16" t="s">
        <v>193</v>
      </c>
      <c r="BM343" s="196" t="s">
        <v>426</v>
      </c>
    </row>
    <row r="344" spans="1:65" s="2" customFormat="1" ht="37.9" customHeight="1">
      <c r="A344" s="33"/>
      <c r="B344" s="34"/>
      <c r="C344" s="185" t="s">
        <v>335</v>
      </c>
      <c r="D344" s="185" t="s">
        <v>145</v>
      </c>
      <c r="E344" s="186" t="s">
        <v>481</v>
      </c>
      <c r="F344" s="187" t="s">
        <v>482</v>
      </c>
      <c r="G344" s="188" t="s">
        <v>260</v>
      </c>
      <c r="H344" s="226"/>
      <c r="I344" s="190"/>
      <c r="J344" s="191">
        <f>ROUND(I344*H344,2)</f>
        <v>0</v>
      </c>
      <c r="K344" s="187" t="s">
        <v>149</v>
      </c>
      <c r="L344" s="38"/>
      <c r="M344" s="192" t="s">
        <v>1</v>
      </c>
      <c r="N344" s="193" t="s">
        <v>41</v>
      </c>
      <c r="O344" s="70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6" t="s">
        <v>193</v>
      </c>
      <c r="AT344" s="196" t="s">
        <v>145</v>
      </c>
      <c r="AU344" s="196" t="s">
        <v>86</v>
      </c>
      <c r="AY344" s="16" t="s">
        <v>142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6" t="s">
        <v>84</v>
      </c>
      <c r="BK344" s="197">
        <f>ROUND(I344*H344,2)</f>
        <v>0</v>
      </c>
      <c r="BL344" s="16" t="s">
        <v>193</v>
      </c>
      <c r="BM344" s="196" t="s">
        <v>430</v>
      </c>
    </row>
    <row r="345" spans="1:65" s="2" customFormat="1" ht="11.25">
      <c r="A345" s="33"/>
      <c r="B345" s="34"/>
      <c r="C345" s="35"/>
      <c r="D345" s="198" t="s">
        <v>151</v>
      </c>
      <c r="E345" s="35"/>
      <c r="F345" s="199" t="s">
        <v>484</v>
      </c>
      <c r="G345" s="35"/>
      <c r="H345" s="35"/>
      <c r="I345" s="200"/>
      <c r="J345" s="35"/>
      <c r="K345" s="35"/>
      <c r="L345" s="38"/>
      <c r="M345" s="201"/>
      <c r="N345" s="202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151</v>
      </c>
      <c r="AU345" s="16" t="s">
        <v>86</v>
      </c>
    </row>
    <row r="346" spans="1:65" s="12" customFormat="1" ht="25.9" customHeight="1">
      <c r="B346" s="169"/>
      <c r="C346" s="170"/>
      <c r="D346" s="171" t="s">
        <v>75</v>
      </c>
      <c r="E346" s="172" t="s">
        <v>485</v>
      </c>
      <c r="F346" s="172" t="s">
        <v>486</v>
      </c>
      <c r="G346" s="170"/>
      <c r="H346" s="170"/>
      <c r="I346" s="173"/>
      <c r="J346" s="174">
        <f>BK346</f>
        <v>0</v>
      </c>
      <c r="K346" s="170"/>
      <c r="L346" s="175"/>
      <c r="M346" s="176"/>
      <c r="N346" s="177"/>
      <c r="O346" s="177"/>
      <c r="P346" s="178">
        <f>SUM(P347:P348)</f>
        <v>0</v>
      </c>
      <c r="Q346" s="177"/>
      <c r="R346" s="178">
        <f>SUM(R347:R348)</f>
        <v>0</v>
      </c>
      <c r="S346" s="177"/>
      <c r="T346" s="179">
        <f>SUM(T347:T348)</f>
        <v>0</v>
      </c>
      <c r="AR346" s="180" t="s">
        <v>150</v>
      </c>
      <c r="AT346" s="181" t="s">
        <v>75</v>
      </c>
      <c r="AU346" s="181" t="s">
        <v>76</v>
      </c>
      <c r="AY346" s="180" t="s">
        <v>142</v>
      </c>
      <c r="BK346" s="182">
        <f>SUM(BK347:BK348)</f>
        <v>0</v>
      </c>
    </row>
    <row r="347" spans="1:65" s="2" customFormat="1" ht="24.2" customHeight="1">
      <c r="A347" s="33"/>
      <c r="B347" s="34"/>
      <c r="C347" s="185" t="s">
        <v>710</v>
      </c>
      <c r="D347" s="185" t="s">
        <v>145</v>
      </c>
      <c r="E347" s="186" t="s">
        <v>487</v>
      </c>
      <c r="F347" s="187" t="s">
        <v>488</v>
      </c>
      <c r="G347" s="188" t="s">
        <v>489</v>
      </c>
      <c r="H347" s="189">
        <v>48</v>
      </c>
      <c r="I347" s="190"/>
      <c r="J347" s="191">
        <f>ROUND(I347*H347,2)</f>
        <v>0</v>
      </c>
      <c r="K347" s="187" t="s">
        <v>149</v>
      </c>
      <c r="L347" s="38"/>
      <c r="M347" s="192" t="s">
        <v>1</v>
      </c>
      <c r="N347" s="193" t="s">
        <v>41</v>
      </c>
      <c r="O347" s="70"/>
      <c r="P347" s="194">
        <f>O347*H347</f>
        <v>0</v>
      </c>
      <c r="Q347" s="194">
        <v>0</v>
      </c>
      <c r="R347" s="194">
        <f>Q347*H347</f>
        <v>0</v>
      </c>
      <c r="S347" s="194">
        <v>0</v>
      </c>
      <c r="T347" s="195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6" t="s">
        <v>490</v>
      </c>
      <c r="AT347" s="196" t="s">
        <v>145</v>
      </c>
      <c r="AU347" s="196" t="s">
        <v>84</v>
      </c>
      <c r="AY347" s="16" t="s">
        <v>142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6" t="s">
        <v>84</v>
      </c>
      <c r="BK347" s="197">
        <f>ROUND(I347*H347,2)</f>
        <v>0</v>
      </c>
      <c r="BL347" s="16" t="s">
        <v>490</v>
      </c>
      <c r="BM347" s="196" t="s">
        <v>435</v>
      </c>
    </row>
    <row r="348" spans="1:65" s="2" customFormat="1" ht="11.25">
      <c r="A348" s="33"/>
      <c r="B348" s="34"/>
      <c r="C348" s="35"/>
      <c r="D348" s="198" t="s">
        <v>151</v>
      </c>
      <c r="E348" s="35"/>
      <c r="F348" s="199" t="s">
        <v>492</v>
      </c>
      <c r="G348" s="35"/>
      <c r="H348" s="35"/>
      <c r="I348" s="200"/>
      <c r="J348" s="35"/>
      <c r="K348" s="35"/>
      <c r="L348" s="38"/>
      <c r="M348" s="237"/>
      <c r="N348" s="238"/>
      <c r="O348" s="239"/>
      <c r="P348" s="239"/>
      <c r="Q348" s="239"/>
      <c r="R348" s="239"/>
      <c r="S348" s="239"/>
      <c r="T348" s="24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151</v>
      </c>
      <c r="AU348" s="16" t="s">
        <v>84</v>
      </c>
    </row>
    <row r="349" spans="1:65" s="2" customFormat="1" ht="6.95" customHeight="1">
      <c r="A349" s="3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38"/>
      <c r="M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</row>
  </sheetData>
  <sheetProtection algorithmName="SHA-512" hashValue="2xkTPhiPJNnSBRPWCuu4izodQN4aZ9BKpVeI239rnRrQhoztN0FLtoKCV7mql2sIjSQQ7d9ll2/I0gMeTiE1bQ==" saltValue="BJFj/cn5OGlmpf8ax9avhTm2enQmFtYO6FVR4tFwUwYDj1rhl/1geMVxc4maMOXDbhziCkyWq2czweVojfzRhA==" spinCount="100000" sheet="1" objects="1" scenarios="1" formatColumns="0" formatRows="0" autoFilter="0"/>
  <autoFilter ref="C135:K348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hyperlinks>
    <hyperlink ref="F140" r:id="rId1"/>
    <hyperlink ref="F150" r:id="rId2"/>
    <hyperlink ref="F154" r:id="rId3"/>
    <hyperlink ref="F159" r:id="rId4"/>
    <hyperlink ref="F161" r:id="rId5"/>
    <hyperlink ref="F170" r:id="rId6"/>
    <hyperlink ref="F172" r:id="rId7"/>
    <hyperlink ref="F174" r:id="rId8"/>
    <hyperlink ref="F178" r:id="rId9"/>
    <hyperlink ref="F181" r:id="rId10"/>
    <hyperlink ref="F185" r:id="rId11"/>
    <hyperlink ref="F189" r:id="rId12"/>
    <hyperlink ref="F192" r:id="rId13"/>
    <hyperlink ref="F196" r:id="rId14"/>
    <hyperlink ref="F198" r:id="rId15"/>
    <hyperlink ref="F200" r:id="rId16"/>
    <hyperlink ref="F202" r:id="rId17"/>
    <hyperlink ref="F204" r:id="rId18"/>
    <hyperlink ref="F207" r:id="rId19"/>
    <hyperlink ref="F211" r:id="rId20"/>
    <hyperlink ref="F213" r:id="rId21"/>
    <hyperlink ref="F215" r:id="rId22"/>
    <hyperlink ref="F218" r:id="rId23"/>
    <hyperlink ref="F220" r:id="rId24"/>
    <hyperlink ref="F223" r:id="rId25"/>
    <hyperlink ref="F225" r:id="rId26"/>
    <hyperlink ref="F228" r:id="rId27"/>
    <hyperlink ref="F231" r:id="rId28"/>
    <hyperlink ref="F234" r:id="rId29"/>
    <hyperlink ref="F236" r:id="rId30"/>
    <hyperlink ref="F238" r:id="rId31"/>
    <hyperlink ref="F242" r:id="rId32"/>
    <hyperlink ref="F244" r:id="rId33"/>
    <hyperlink ref="F256" r:id="rId34"/>
    <hyperlink ref="F258" r:id="rId35"/>
    <hyperlink ref="F261" r:id="rId36"/>
    <hyperlink ref="F264" r:id="rId37"/>
    <hyperlink ref="F273" r:id="rId38"/>
    <hyperlink ref="F276" r:id="rId39"/>
    <hyperlink ref="F278" r:id="rId40"/>
    <hyperlink ref="F280" r:id="rId41"/>
    <hyperlink ref="F282" r:id="rId42"/>
    <hyperlink ref="F287" r:id="rId43"/>
    <hyperlink ref="F293" r:id="rId44"/>
    <hyperlink ref="F297" r:id="rId45"/>
    <hyperlink ref="F303" r:id="rId46"/>
    <hyperlink ref="F305" r:id="rId47"/>
    <hyperlink ref="F308" r:id="rId48"/>
    <hyperlink ref="F313" r:id="rId49"/>
    <hyperlink ref="F316" r:id="rId50"/>
    <hyperlink ref="F318" r:id="rId51"/>
    <hyperlink ref="F323" r:id="rId52"/>
    <hyperlink ref="F333" r:id="rId53"/>
    <hyperlink ref="F338" r:id="rId54"/>
    <hyperlink ref="F345" r:id="rId55"/>
    <hyperlink ref="F348" r:id="rId5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711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ROUND((SUM(BE132:BE286)),  2)</f>
        <v>0</v>
      </c>
      <c r="G33" s="33"/>
      <c r="H33" s="33"/>
      <c r="I33" s="123">
        <v>0.21</v>
      </c>
      <c r="J33" s="122">
        <f>ROUND(((SUM(BE132:BE286))*I33),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ROUND((SUM(BF132:BF286)),  2)</f>
        <v>0</v>
      </c>
      <c r="G34" s="33"/>
      <c r="H34" s="33"/>
      <c r="I34" s="123">
        <v>0.12</v>
      </c>
      <c r="J34" s="122">
        <f>ROUND(((SUM(BF132:BF286))*I34),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ROUND((SUM(BG132:BG286)),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ROUND((SUM(BH132:BH286)),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ROUND((SUM(BI132:BI286)),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03 - 3. NP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J132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J133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J134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113</v>
      </c>
      <c r="E99" s="155"/>
      <c r="F99" s="155"/>
      <c r="G99" s="155"/>
      <c r="H99" s="155"/>
      <c r="I99" s="155"/>
      <c r="J99" s="156">
        <f>J149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114</v>
      </c>
      <c r="E100" s="155"/>
      <c r="F100" s="155"/>
      <c r="G100" s="155"/>
      <c r="H100" s="155"/>
      <c r="I100" s="155"/>
      <c r="J100" s="156">
        <f>J166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115</v>
      </c>
      <c r="E101" s="155"/>
      <c r="F101" s="155"/>
      <c r="G101" s="155"/>
      <c r="H101" s="155"/>
      <c r="I101" s="155"/>
      <c r="J101" s="156">
        <f>J177</f>
        <v>0</v>
      </c>
      <c r="K101" s="153"/>
      <c r="L101" s="157"/>
    </row>
    <row r="102" spans="2:12" s="9" customFormat="1" ht="24.95" hidden="1" customHeight="1">
      <c r="B102" s="146"/>
      <c r="C102" s="147"/>
      <c r="D102" s="148" t="s">
        <v>116</v>
      </c>
      <c r="E102" s="149"/>
      <c r="F102" s="149"/>
      <c r="G102" s="149"/>
      <c r="H102" s="149"/>
      <c r="I102" s="149"/>
      <c r="J102" s="150">
        <f>J180</f>
        <v>0</v>
      </c>
      <c r="K102" s="147"/>
      <c r="L102" s="151"/>
    </row>
    <row r="103" spans="2:12" s="10" customFormat="1" ht="19.899999999999999" hidden="1" customHeight="1">
      <c r="B103" s="152"/>
      <c r="C103" s="153"/>
      <c r="D103" s="154" t="s">
        <v>494</v>
      </c>
      <c r="E103" s="155"/>
      <c r="F103" s="155"/>
      <c r="G103" s="155"/>
      <c r="H103" s="155"/>
      <c r="I103" s="155"/>
      <c r="J103" s="156">
        <f>J181</f>
        <v>0</v>
      </c>
      <c r="K103" s="153"/>
      <c r="L103" s="157"/>
    </row>
    <row r="104" spans="2:12" s="10" customFormat="1" ht="19.899999999999999" hidden="1" customHeight="1">
      <c r="B104" s="152"/>
      <c r="C104" s="153"/>
      <c r="D104" s="154" t="s">
        <v>495</v>
      </c>
      <c r="E104" s="155"/>
      <c r="F104" s="155"/>
      <c r="G104" s="155"/>
      <c r="H104" s="155"/>
      <c r="I104" s="155"/>
      <c r="J104" s="156">
        <f>J192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496</v>
      </c>
      <c r="E105" s="155"/>
      <c r="F105" s="155"/>
      <c r="G105" s="155"/>
      <c r="H105" s="155"/>
      <c r="I105" s="155"/>
      <c r="J105" s="156">
        <f>J207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117</v>
      </c>
      <c r="E106" s="155"/>
      <c r="F106" s="155"/>
      <c r="G106" s="155"/>
      <c r="H106" s="155"/>
      <c r="I106" s="155"/>
      <c r="J106" s="156">
        <f>J212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499</v>
      </c>
      <c r="E107" s="155"/>
      <c r="F107" s="155"/>
      <c r="G107" s="155"/>
      <c r="H107" s="155"/>
      <c r="I107" s="155"/>
      <c r="J107" s="156">
        <f>J221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120</v>
      </c>
      <c r="E108" s="155"/>
      <c r="F108" s="155"/>
      <c r="G108" s="155"/>
      <c r="H108" s="155"/>
      <c r="I108" s="155"/>
      <c r="J108" s="156">
        <f>J232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122</v>
      </c>
      <c r="E109" s="155"/>
      <c r="F109" s="155"/>
      <c r="G109" s="155"/>
      <c r="H109" s="155"/>
      <c r="I109" s="155"/>
      <c r="J109" s="156">
        <f>J244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124</v>
      </c>
      <c r="E110" s="155"/>
      <c r="F110" s="155"/>
      <c r="G110" s="155"/>
      <c r="H110" s="155"/>
      <c r="I110" s="155"/>
      <c r="J110" s="156">
        <f>J256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125</v>
      </c>
      <c r="E111" s="155"/>
      <c r="F111" s="155"/>
      <c r="G111" s="155"/>
      <c r="H111" s="155"/>
      <c r="I111" s="155"/>
      <c r="J111" s="156">
        <f>J274</f>
        <v>0</v>
      </c>
      <c r="K111" s="153"/>
      <c r="L111" s="157"/>
    </row>
    <row r="112" spans="2:12" s="9" customFormat="1" ht="24.95" hidden="1" customHeight="1">
      <c r="B112" s="146"/>
      <c r="C112" s="147"/>
      <c r="D112" s="148" t="s">
        <v>126</v>
      </c>
      <c r="E112" s="149"/>
      <c r="F112" s="149"/>
      <c r="G112" s="149"/>
      <c r="H112" s="149"/>
      <c r="I112" s="149"/>
      <c r="J112" s="150">
        <f>J284</f>
        <v>0</v>
      </c>
      <c r="K112" s="147"/>
      <c r="L112" s="151"/>
    </row>
    <row r="113" spans="1:31" s="2" customFormat="1" ht="21.75" hidden="1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hidden="1" customHeight="1">
      <c r="A114" s="3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ht="11.25" hidden="1"/>
    <row r="116" spans="1:31" ht="11.25" hidden="1"/>
    <row r="117" spans="1:31" ht="11.25" hidden="1"/>
    <row r="118" spans="1:31" s="2" customFormat="1" ht="6.95" customHeight="1">
      <c r="A118" s="33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127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93" t="str">
        <f>E7</f>
        <v>Rekonstrukce odborných učeben, Gymnázium Cheb</v>
      </c>
      <c r="F122" s="294"/>
      <c r="G122" s="294"/>
      <c r="H122" s="294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103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45" t="str">
        <f>E9</f>
        <v>03 - 3. NP</v>
      </c>
      <c r="F124" s="295"/>
      <c r="G124" s="295"/>
      <c r="H124" s="29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 xml:space="preserve"> </v>
      </c>
      <c r="G126" s="35"/>
      <c r="H126" s="35"/>
      <c r="I126" s="28" t="s">
        <v>22</v>
      </c>
      <c r="J126" s="65" t="str">
        <f>IF(J12="","",J12)</f>
        <v>4. 10. 2024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5"/>
      <c r="E128" s="35"/>
      <c r="F128" s="26" t="str">
        <f>E15</f>
        <v>Gymnázium Cheb, Nerudova 2283/7, Cheb</v>
      </c>
      <c r="G128" s="35"/>
      <c r="H128" s="35"/>
      <c r="I128" s="28" t="s">
        <v>32</v>
      </c>
      <c r="J128" s="31" t="str">
        <f>E21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IF(E18="","",E18)</f>
        <v>Vyplň údaj</v>
      </c>
      <c r="G129" s="35"/>
      <c r="H129" s="35"/>
      <c r="I129" s="28" t="s">
        <v>34</v>
      </c>
      <c r="J129" s="31" t="str">
        <f>E24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58"/>
      <c r="B131" s="159"/>
      <c r="C131" s="160" t="s">
        <v>128</v>
      </c>
      <c r="D131" s="161" t="s">
        <v>61</v>
      </c>
      <c r="E131" s="161" t="s">
        <v>57</v>
      </c>
      <c r="F131" s="161" t="s">
        <v>58</v>
      </c>
      <c r="G131" s="161" t="s">
        <v>129</v>
      </c>
      <c r="H131" s="161" t="s">
        <v>130</v>
      </c>
      <c r="I131" s="161" t="s">
        <v>131</v>
      </c>
      <c r="J131" s="161" t="s">
        <v>107</v>
      </c>
      <c r="K131" s="162" t="s">
        <v>132</v>
      </c>
      <c r="L131" s="163"/>
      <c r="M131" s="74" t="s">
        <v>1</v>
      </c>
      <c r="N131" s="75" t="s">
        <v>40</v>
      </c>
      <c r="O131" s="75" t="s">
        <v>133</v>
      </c>
      <c r="P131" s="75" t="s">
        <v>134</v>
      </c>
      <c r="Q131" s="75" t="s">
        <v>135</v>
      </c>
      <c r="R131" s="75" t="s">
        <v>136</v>
      </c>
      <c r="S131" s="75" t="s">
        <v>137</v>
      </c>
      <c r="T131" s="76" t="s">
        <v>138</v>
      </c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</row>
    <row r="132" spans="1:65" s="2" customFormat="1" ht="22.9" customHeight="1">
      <c r="A132" s="33"/>
      <c r="B132" s="34"/>
      <c r="C132" s="81" t="s">
        <v>139</v>
      </c>
      <c r="D132" s="35"/>
      <c r="E132" s="35"/>
      <c r="F132" s="35"/>
      <c r="G132" s="35"/>
      <c r="H132" s="35"/>
      <c r="I132" s="35"/>
      <c r="J132" s="164">
        <f>BK132</f>
        <v>0</v>
      </c>
      <c r="K132" s="35"/>
      <c r="L132" s="38"/>
      <c r="M132" s="77"/>
      <c r="N132" s="165"/>
      <c r="O132" s="78"/>
      <c r="P132" s="166">
        <f>P133+P180+P284</f>
        <v>0</v>
      </c>
      <c r="Q132" s="78"/>
      <c r="R132" s="166">
        <f>R133+R180+R284</f>
        <v>0.22912353999999999</v>
      </c>
      <c r="S132" s="78"/>
      <c r="T132" s="167">
        <f>T133+T180+T284</f>
        <v>5.2497999999999996E-2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75</v>
      </c>
      <c r="AU132" s="16" t="s">
        <v>109</v>
      </c>
      <c r="BK132" s="168">
        <f>BK133+BK180+BK284</f>
        <v>0</v>
      </c>
    </row>
    <row r="133" spans="1:65" s="12" customFormat="1" ht="25.9" customHeight="1">
      <c r="B133" s="169"/>
      <c r="C133" s="170"/>
      <c r="D133" s="171" t="s">
        <v>75</v>
      </c>
      <c r="E133" s="172" t="s">
        <v>140</v>
      </c>
      <c r="F133" s="172" t="s">
        <v>141</v>
      </c>
      <c r="G133" s="170"/>
      <c r="H133" s="170"/>
      <c r="I133" s="173"/>
      <c r="J133" s="174">
        <f>BK133</f>
        <v>0</v>
      </c>
      <c r="K133" s="170"/>
      <c r="L133" s="175"/>
      <c r="M133" s="176"/>
      <c r="N133" s="177"/>
      <c r="O133" s="177"/>
      <c r="P133" s="178">
        <f>P134+P149+P166+P177</f>
        <v>0</v>
      </c>
      <c r="Q133" s="177"/>
      <c r="R133" s="178">
        <f>R134+R149+R166+R177</f>
        <v>0.21565303999999999</v>
      </c>
      <c r="S133" s="177"/>
      <c r="T133" s="179">
        <f>T134+T149+T166+T177</f>
        <v>0</v>
      </c>
      <c r="AR133" s="180" t="s">
        <v>84</v>
      </c>
      <c r="AT133" s="181" t="s">
        <v>75</v>
      </c>
      <c r="AU133" s="181" t="s">
        <v>76</v>
      </c>
      <c r="AY133" s="180" t="s">
        <v>142</v>
      </c>
      <c r="BK133" s="182">
        <f>BK134+BK149+BK166+BK177</f>
        <v>0</v>
      </c>
    </row>
    <row r="134" spans="1:65" s="12" customFormat="1" ht="22.9" customHeight="1">
      <c r="B134" s="169"/>
      <c r="C134" s="170"/>
      <c r="D134" s="171" t="s">
        <v>75</v>
      </c>
      <c r="E134" s="183" t="s">
        <v>156</v>
      </c>
      <c r="F134" s="183" t="s">
        <v>157</v>
      </c>
      <c r="G134" s="170"/>
      <c r="H134" s="170"/>
      <c r="I134" s="173"/>
      <c r="J134" s="184">
        <f>BK134</f>
        <v>0</v>
      </c>
      <c r="K134" s="170"/>
      <c r="L134" s="175"/>
      <c r="M134" s="176"/>
      <c r="N134" s="177"/>
      <c r="O134" s="177"/>
      <c r="P134" s="178">
        <f>SUM(P135:P148)</f>
        <v>0</v>
      </c>
      <c r="Q134" s="177"/>
      <c r="R134" s="178">
        <f>SUM(R135:R148)</f>
        <v>0.11965303999999999</v>
      </c>
      <c r="S134" s="177"/>
      <c r="T134" s="179">
        <f>SUM(T135:T148)</f>
        <v>0</v>
      </c>
      <c r="AR134" s="180" t="s">
        <v>84</v>
      </c>
      <c r="AT134" s="181" t="s">
        <v>75</v>
      </c>
      <c r="AU134" s="181" t="s">
        <v>84</v>
      </c>
      <c r="AY134" s="180" t="s">
        <v>142</v>
      </c>
      <c r="BK134" s="182">
        <f>SUM(BK135:BK148)</f>
        <v>0</v>
      </c>
    </row>
    <row r="135" spans="1:65" s="2" customFormat="1" ht="37.9" customHeight="1">
      <c r="A135" s="33"/>
      <c r="B135" s="34"/>
      <c r="C135" s="185" t="s">
        <v>84</v>
      </c>
      <c r="D135" s="185" t="s">
        <v>145</v>
      </c>
      <c r="E135" s="186" t="s">
        <v>501</v>
      </c>
      <c r="F135" s="187" t="s">
        <v>502</v>
      </c>
      <c r="G135" s="188" t="s">
        <v>148</v>
      </c>
      <c r="H135" s="189">
        <v>49.258000000000003</v>
      </c>
      <c r="I135" s="190"/>
      <c r="J135" s="191">
        <f>ROUND(I135*H135,2)</f>
        <v>0</v>
      </c>
      <c r="K135" s="187" t="s">
        <v>149</v>
      </c>
      <c r="L135" s="38"/>
      <c r="M135" s="192" t="s">
        <v>1</v>
      </c>
      <c r="N135" s="193" t="s">
        <v>41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150</v>
      </c>
      <c r="AT135" s="196" t="s">
        <v>145</v>
      </c>
      <c r="AU135" s="196" t="s">
        <v>86</v>
      </c>
      <c r="AY135" s="16" t="s">
        <v>142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150</v>
      </c>
      <c r="BM135" s="196" t="s">
        <v>86</v>
      </c>
    </row>
    <row r="136" spans="1:65" s="2" customFormat="1" ht="11.25">
      <c r="A136" s="33"/>
      <c r="B136" s="34"/>
      <c r="C136" s="35"/>
      <c r="D136" s="198" t="s">
        <v>151</v>
      </c>
      <c r="E136" s="35"/>
      <c r="F136" s="199" t="s">
        <v>503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151</v>
      </c>
      <c r="AU136" s="16" t="s">
        <v>86</v>
      </c>
    </row>
    <row r="137" spans="1:65" s="13" customFormat="1" ht="11.25">
      <c r="B137" s="203"/>
      <c r="C137" s="204"/>
      <c r="D137" s="205" t="s">
        <v>153</v>
      </c>
      <c r="E137" s="206" t="s">
        <v>1</v>
      </c>
      <c r="F137" s="207" t="s">
        <v>712</v>
      </c>
      <c r="G137" s="204"/>
      <c r="H137" s="208">
        <v>65.650000000000006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153</v>
      </c>
      <c r="AU137" s="214" t="s">
        <v>86</v>
      </c>
      <c r="AV137" s="13" t="s">
        <v>86</v>
      </c>
      <c r="AW137" s="13" t="s">
        <v>33</v>
      </c>
      <c r="AX137" s="13" t="s">
        <v>76</v>
      </c>
      <c r="AY137" s="214" t="s">
        <v>142</v>
      </c>
    </row>
    <row r="138" spans="1:65" s="13" customFormat="1" ht="11.25">
      <c r="B138" s="203"/>
      <c r="C138" s="204"/>
      <c r="D138" s="205" t="s">
        <v>153</v>
      </c>
      <c r="E138" s="206" t="s">
        <v>1</v>
      </c>
      <c r="F138" s="207" t="s">
        <v>713</v>
      </c>
      <c r="G138" s="204"/>
      <c r="H138" s="208">
        <v>86.32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153</v>
      </c>
      <c r="AU138" s="214" t="s">
        <v>86</v>
      </c>
      <c r="AV138" s="13" t="s">
        <v>86</v>
      </c>
      <c r="AW138" s="13" t="s">
        <v>33</v>
      </c>
      <c r="AX138" s="13" t="s">
        <v>76</v>
      </c>
      <c r="AY138" s="214" t="s">
        <v>142</v>
      </c>
    </row>
    <row r="139" spans="1:65" s="13" customFormat="1" ht="11.25">
      <c r="B139" s="203"/>
      <c r="C139" s="204"/>
      <c r="D139" s="205" t="s">
        <v>153</v>
      </c>
      <c r="E139" s="206" t="s">
        <v>1</v>
      </c>
      <c r="F139" s="207" t="s">
        <v>714</v>
      </c>
      <c r="G139" s="204"/>
      <c r="H139" s="208">
        <v>106.34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153</v>
      </c>
      <c r="AU139" s="214" t="s">
        <v>86</v>
      </c>
      <c r="AV139" s="13" t="s">
        <v>86</v>
      </c>
      <c r="AW139" s="13" t="s">
        <v>33</v>
      </c>
      <c r="AX139" s="13" t="s">
        <v>76</v>
      </c>
      <c r="AY139" s="214" t="s">
        <v>142</v>
      </c>
    </row>
    <row r="140" spans="1:65" s="13" customFormat="1" ht="11.25">
      <c r="B140" s="203"/>
      <c r="C140" s="204"/>
      <c r="D140" s="205" t="s">
        <v>153</v>
      </c>
      <c r="E140" s="206" t="s">
        <v>1</v>
      </c>
      <c r="F140" s="207" t="s">
        <v>715</v>
      </c>
      <c r="G140" s="204"/>
      <c r="H140" s="208">
        <v>119.27500000000001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153</v>
      </c>
      <c r="AU140" s="214" t="s">
        <v>86</v>
      </c>
      <c r="AV140" s="13" t="s">
        <v>86</v>
      </c>
      <c r="AW140" s="13" t="s">
        <v>33</v>
      </c>
      <c r="AX140" s="13" t="s">
        <v>76</v>
      </c>
      <c r="AY140" s="214" t="s">
        <v>142</v>
      </c>
    </row>
    <row r="141" spans="1:65" s="13" customFormat="1" ht="11.25">
      <c r="B141" s="203"/>
      <c r="C141" s="204"/>
      <c r="D141" s="205" t="s">
        <v>153</v>
      </c>
      <c r="E141" s="206" t="s">
        <v>1</v>
      </c>
      <c r="F141" s="207" t="s">
        <v>716</v>
      </c>
      <c r="G141" s="204"/>
      <c r="H141" s="208">
        <v>-49.2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153</v>
      </c>
      <c r="AU141" s="214" t="s">
        <v>86</v>
      </c>
      <c r="AV141" s="13" t="s">
        <v>86</v>
      </c>
      <c r="AW141" s="13" t="s">
        <v>33</v>
      </c>
      <c r="AX141" s="13" t="s">
        <v>76</v>
      </c>
      <c r="AY141" s="214" t="s">
        <v>142</v>
      </c>
    </row>
    <row r="142" spans="1:65" s="14" customFormat="1" ht="11.25">
      <c r="B142" s="215"/>
      <c r="C142" s="216"/>
      <c r="D142" s="205" t="s">
        <v>153</v>
      </c>
      <c r="E142" s="217" t="s">
        <v>1</v>
      </c>
      <c r="F142" s="218" t="s">
        <v>155</v>
      </c>
      <c r="G142" s="216"/>
      <c r="H142" s="219">
        <v>328.38499999999999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153</v>
      </c>
      <c r="AU142" s="225" t="s">
        <v>86</v>
      </c>
      <c r="AV142" s="14" t="s">
        <v>150</v>
      </c>
      <c r="AW142" s="14" t="s">
        <v>33</v>
      </c>
      <c r="AX142" s="14" t="s">
        <v>76</v>
      </c>
      <c r="AY142" s="225" t="s">
        <v>142</v>
      </c>
    </row>
    <row r="143" spans="1:65" s="13" customFormat="1" ht="11.25">
      <c r="B143" s="203"/>
      <c r="C143" s="204"/>
      <c r="D143" s="205" t="s">
        <v>153</v>
      </c>
      <c r="E143" s="206" t="s">
        <v>1</v>
      </c>
      <c r="F143" s="207" t="s">
        <v>717</v>
      </c>
      <c r="G143" s="204"/>
      <c r="H143" s="208">
        <v>49.258000000000003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153</v>
      </c>
      <c r="AU143" s="214" t="s">
        <v>86</v>
      </c>
      <c r="AV143" s="13" t="s">
        <v>86</v>
      </c>
      <c r="AW143" s="13" t="s">
        <v>33</v>
      </c>
      <c r="AX143" s="13" t="s">
        <v>76</v>
      </c>
      <c r="AY143" s="214" t="s">
        <v>142</v>
      </c>
    </row>
    <row r="144" spans="1:65" s="14" customFormat="1" ht="11.25">
      <c r="B144" s="215"/>
      <c r="C144" s="216"/>
      <c r="D144" s="205" t="s">
        <v>153</v>
      </c>
      <c r="E144" s="217" t="s">
        <v>1</v>
      </c>
      <c r="F144" s="218" t="s">
        <v>155</v>
      </c>
      <c r="G144" s="216"/>
      <c r="H144" s="219">
        <v>49.258000000000003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153</v>
      </c>
      <c r="AU144" s="225" t="s">
        <v>86</v>
      </c>
      <c r="AV144" s="14" t="s">
        <v>150</v>
      </c>
      <c r="AW144" s="14" t="s">
        <v>33</v>
      </c>
      <c r="AX144" s="14" t="s">
        <v>84</v>
      </c>
      <c r="AY144" s="225" t="s">
        <v>142</v>
      </c>
    </row>
    <row r="145" spans="1:65" s="2" customFormat="1" ht="24.2" customHeight="1">
      <c r="A145" s="33"/>
      <c r="B145" s="34"/>
      <c r="C145" s="185" t="s">
        <v>86</v>
      </c>
      <c r="D145" s="185" t="s">
        <v>145</v>
      </c>
      <c r="E145" s="186" t="s">
        <v>718</v>
      </c>
      <c r="F145" s="187" t="s">
        <v>719</v>
      </c>
      <c r="G145" s="188" t="s">
        <v>169</v>
      </c>
      <c r="H145" s="189">
        <v>5.1999999999999998E-2</v>
      </c>
      <c r="I145" s="190"/>
      <c r="J145" s="191">
        <f>ROUND(I145*H145,2)</f>
        <v>0</v>
      </c>
      <c r="K145" s="187" t="s">
        <v>149</v>
      </c>
      <c r="L145" s="38"/>
      <c r="M145" s="192" t="s">
        <v>1</v>
      </c>
      <c r="N145" s="193" t="s">
        <v>41</v>
      </c>
      <c r="O145" s="70"/>
      <c r="P145" s="194">
        <f>O145*H145</f>
        <v>0</v>
      </c>
      <c r="Q145" s="194">
        <v>2.3010199999999998</v>
      </c>
      <c r="R145" s="194">
        <f>Q145*H145</f>
        <v>0.11965303999999999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150</v>
      </c>
      <c r="AT145" s="196" t="s">
        <v>145</v>
      </c>
      <c r="AU145" s="196" t="s">
        <v>86</v>
      </c>
      <c r="AY145" s="16" t="s">
        <v>142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84</v>
      </c>
      <c r="BK145" s="197">
        <f>ROUND(I145*H145,2)</f>
        <v>0</v>
      </c>
      <c r="BL145" s="16" t="s">
        <v>150</v>
      </c>
      <c r="BM145" s="196" t="s">
        <v>720</v>
      </c>
    </row>
    <row r="146" spans="1:65" s="2" customFormat="1" ht="11.25">
      <c r="A146" s="33"/>
      <c r="B146" s="34"/>
      <c r="C146" s="35"/>
      <c r="D146" s="198" t="s">
        <v>151</v>
      </c>
      <c r="E146" s="35"/>
      <c r="F146" s="199" t="s">
        <v>721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151</v>
      </c>
      <c r="AU146" s="16" t="s">
        <v>86</v>
      </c>
    </row>
    <row r="147" spans="1:65" s="13" customFormat="1" ht="11.25">
      <c r="B147" s="203"/>
      <c r="C147" s="204"/>
      <c r="D147" s="205" t="s">
        <v>153</v>
      </c>
      <c r="E147" s="206" t="s">
        <v>1</v>
      </c>
      <c r="F147" s="207" t="s">
        <v>722</v>
      </c>
      <c r="G147" s="204"/>
      <c r="H147" s="208">
        <v>5.1999999999999998E-2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153</v>
      </c>
      <c r="AU147" s="214" t="s">
        <v>86</v>
      </c>
      <c r="AV147" s="13" t="s">
        <v>86</v>
      </c>
      <c r="AW147" s="13" t="s">
        <v>33</v>
      </c>
      <c r="AX147" s="13" t="s">
        <v>76</v>
      </c>
      <c r="AY147" s="214" t="s">
        <v>142</v>
      </c>
    </row>
    <row r="148" spans="1:65" s="14" customFormat="1" ht="11.25">
      <c r="B148" s="215"/>
      <c r="C148" s="216"/>
      <c r="D148" s="205" t="s">
        <v>153</v>
      </c>
      <c r="E148" s="217" t="s">
        <v>1</v>
      </c>
      <c r="F148" s="218" t="s">
        <v>155</v>
      </c>
      <c r="G148" s="216"/>
      <c r="H148" s="219">
        <v>5.1999999999999998E-2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153</v>
      </c>
      <c r="AU148" s="225" t="s">
        <v>86</v>
      </c>
      <c r="AV148" s="14" t="s">
        <v>150</v>
      </c>
      <c r="AW148" s="14" t="s">
        <v>33</v>
      </c>
      <c r="AX148" s="14" t="s">
        <v>84</v>
      </c>
      <c r="AY148" s="225" t="s">
        <v>142</v>
      </c>
    </row>
    <row r="149" spans="1:65" s="12" customFormat="1" ht="22.9" customHeight="1">
      <c r="B149" s="169"/>
      <c r="C149" s="170"/>
      <c r="D149" s="171" t="s">
        <v>75</v>
      </c>
      <c r="E149" s="183" t="s">
        <v>174</v>
      </c>
      <c r="F149" s="183" t="s">
        <v>175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SUM(P150:P165)</f>
        <v>0</v>
      </c>
      <c r="Q149" s="177"/>
      <c r="R149" s="178">
        <f>SUM(R150:R165)</f>
        <v>9.6000000000000002E-2</v>
      </c>
      <c r="S149" s="177"/>
      <c r="T149" s="179">
        <f>SUM(T150:T165)</f>
        <v>0</v>
      </c>
      <c r="AR149" s="180" t="s">
        <v>84</v>
      </c>
      <c r="AT149" s="181" t="s">
        <v>75</v>
      </c>
      <c r="AU149" s="181" t="s">
        <v>84</v>
      </c>
      <c r="AY149" s="180" t="s">
        <v>142</v>
      </c>
      <c r="BK149" s="182">
        <f>SUM(BK150:BK165)</f>
        <v>0</v>
      </c>
    </row>
    <row r="150" spans="1:65" s="2" customFormat="1" ht="33" customHeight="1">
      <c r="A150" s="33"/>
      <c r="B150" s="34"/>
      <c r="C150" s="185" t="s">
        <v>143</v>
      </c>
      <c r="D150" s="185" t="s">
        <v>145</v>
      </c>
      <c r="E150" s="186" t="s">
        <v>177</v>
      </c>
      <c r="F150" s="187" t="s">
        <v>178</v>
      </c>
      <c r="G150" s="188" t="s">
        <v>148</v>
      </c>
      <c r="H150" s="189">
        <v>212.3</v>
      </c>
      <c r="I150" s="190"/>
      <c r="J150" s="191">
        <f>ROUND(I150*H150,2)</f>
        <v>0</v>
      </c>
      <c r="K150" s="187" t="s">
        <v>149</v>
      </c>
      <c r="L150" s="38"/>
      <c r="M150" s="192" t="s">
        <v>1</v>
      </c>
      <c r="N150" s="193" t="s">
        <v>41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150</v>
      </c>
      <c r="AT150" s="196" t="s">
        <v>145</v>
      </c>
      <c r="AU150" s="196" t="s">
        <v>86</v>
      </c>
      <c r="AY150" s="16" t="s">
        <v>142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150</v>
      </c>
      <c r="BM150" s="196" t="s">
        <v>150</v>
      </c>
    </row>
    <row r="151" spans="1:65" s="2" customFormat="1" ht="11.25">
      <c r="A151" s="33"/>
      <c r="B151" s="34"/>
      <c r="C151" s="35"/>
      <c r="D151" s="198" t="s">
        <v>151</v>
      </c>
      <c r="E151" s="35"/>
      <c r="F151" s="199" t="s">
        <v>180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151</v>
      </c>
      <c r="AU151" s="16" t="s">
        <v>86</v>
      </c>
    </row>
    <row r="152" spans="1:65" s="2" customFormat="1" ht="24.2" customHeight="1">
      <c r="A152" s="33"/>
      <c r="B152" s="34"/>
      <c r="C152" s="185" t="s">
        <v>150</v>
      </c>
      <c r="D152" s="185" t="s">
        <v>145</v>
      </c>
      <c r="E152" s="186" t="s">
        <v>182</v>
      </c>
      <c r="F152" s="187" t="s">
        <v>183</v>
      </c>
      <c r="G152" s="188" t="s">
        <v>148</v>
      </c>
      <c r="H152" s="189">
        <v>212.3</v>
      </c>
      <c r="I152" s="190"/>
      <c r="J152" s="191">
        <f>ROUND(I152*H152,2)</f>
        <v>0</v>
      </c>
      <c r="K152" s="187" t="s">
        <v>149</v>
      </c>
      <c r="L152" s="38"/>
      <c r="M152" s="192" t="s">
        <v>1</v>
      </c>
      <c r="N152" s="193" t="s">
        <v>41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150</v>
      </c>
      <c r="AT152" s="196" t="s">
        <v>145</v>
      </c>
      <c r="AU152" s="196" t="s">
        <v>86</v>
      </c>
      <c r="AY152" s="16" t="s">
        <v>142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84</v>
      </c>
      <c r="BK152" s="197">
        <f>ROUND(I152*H152,2)</f>
        <v>0</v>
      </c>
      <c r="BL152" s="16" t="s">
        <v>150</v>
      </c>
      <c r="BM152" s="196" t="s">
        <v>156</v>
      </c>
    </row>
    <row r="153" spans="1:65" s="2" customFormat="1" ht="11.25">
      <c r="A153" s="33"/>
      <c r="B153" s="34"/>
      <c r="C153" s="35"/>
      <c r="D153" s="198" t="s">
        <v>151</v>
      </c>
      <c r="E153" s="35"/>
      <c r="F153" s="199" t="s">
        <v>184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151</v>
      </c>
      <c r="AU153" s="16" t="s">
        <v>86</v>
      </c>
    </row>
    <row r="154" spans="1:65" s="13" customFormat="1" ht="11.25">
      <c r="B154" s="203"/>
      <c r="C154" s="204"/>
      <c r="D154" s="205" t="s">
        <v>153</v>
      </c>
      <c r="E154" s="206" t="s">
        <v>1</v>
      </c>
      <c r="F154" s="207" t="s">
        <v>723</v>
      </c>
      <c r="G154" s="204"/>
      <c r="H154" s="208">
        <v>212.3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153</v>
      </c>
      <c r="AU154" s="214" t="s">
        <v>86</v>
      </c>
      <c r="AV154" s="13" t="s">
        <v>86</v>
      </c>
      <c r="AW154" s="13" t="s">
        <v>33</v>
      </c>
      <c r="AX154" s="13" t="s">
        <v>76</v>
      </c>
      <c r="AY154" s="214" t="s">
        <v>142</v>
      </c>
    </row>
    <row r="155" spans="1:65" s="14" customFormat="1" ht="11.25">
      <c r="B155" s="215"/>
      <c r="C155" s="216"/>
      <c r="D155" s="205" t="s">
        <v>153</v>
      </c>
      <c r="E155" s="217" t="s">
        <v>1</v>
      </c>
      <c r="F155" s="218" t="s">
        <v>155</v>
      </c>
      <c r="G155" s="216"/>
      <c r="H155" s="219">
        <v>212.3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153</v>
      </c>
      <c r="AU155" s="225" t="s">
        <v>86</v>
      </c>
      <c r="AV155" s="14" t="s">
        <v>150</v>
      </c>
      <c r="AW155" s="14" t="s">
        <v>33</v>
      </c>
      <c r="AX155" s="14" t="s">
        <v>84</v>
      </c>
      <c r="AY155" s="225" t="s">
        <v>142</v>
      </c>
    </row>
    <row r="156" spans="1:65" s="2" customFormat="1" ht="24.2" customHeight="1">
      <c r="A156" s="33"/>
      <c r="B156" s="34"/>
      <c r="C156" s="185" t="s">
        <v>176</v>
      </c>
      <c r="D156" s="185" t="s">
        <v>145</v>
      </c>
      <c r="E156" s="186" t="s">
        <v>510</v>
      </c>
      <c r="F156" s="187" t="s">
        <v>511</v>
      </c>
      <c r="G156" s="188" t="s">
        <v>169</v>
      </c>
      <c r="H156" s="189">
        <v>4.7E-2</v>
      </c>
      <c r="I156" s="190"/>
      <c r="J156" s="191">
        <f>ROUND(I156*H156,2)</f>
        <v>0</v>
      </c>
      <c r="K156" s="187" t="s">
        <v>1</v>
      </c>
      <c r="L156" s="38"/>
      <c r="M156" s="192" t="s">
        <v>1</v>
      </c>
      <c r="N156" s="193" t="s">
        <v>41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150</v>
      </c>
      <c r="AT156" s="196" t="s">
        <v>145</v>
      </c>
      <c r="AU156" s="196" t="s">
        <v>86</v>
      </c>
      <c r="AY156" s="16" t="s">
        <v>142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84</v>
      </c>
      <c r="BK156" s="197">
        <f>ROUND(I156*H156,2)</f>
        <v>0</v>
      </c>
      <c r="BL156" s="16" t="s">
        <v>150</v>
      </c>
      <c r="BM156" s="196" t="s">
        <v>170</v>
      </c>
    </row>
    <row r="157" spans="1:65" s="13" customFormat="1" ht="11.25">
      <c r="B157" s="203"/>
      <c r="C157" s="204"/>
      <c r="D157" s="205" t="s">
        <v>153</v>
      </c>
      <c r="E157" s="206" t="s">
        <v>1</v>
      </c>
      <c r="F157" s="207" t="s">
        <v>724</v>
      </c>
      <c r="G157" s="204"/>
      <c r="H157" s="208">
        <v>4.7E-2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153</v>
      </c>
      <c r="AU157" s="214" t="s">
        <v>86</v>
      </c>
      <c r="AV157" s="13" t="s">
        <v>86</v>
      </c>
      <c r="AW157" s="13" t="s">
        <v>33</v>
      </c>
      <c r="AX157" s="13" t="s">
        <v>76</v>
      </c>
      <c r="AY157" s="214" t="s">
        <v>142</v>
      </c>
    </row>
    <row r="158" spans="1:65" s="14" customFormat="1" ht="11.25">
      <c r="B158" s="215"/>
      <c r="C158" s="216"/>
      <c r="D158" s="205" t="s">
        <v>153</v>
      </c>
      <c r="E158" s="217" t="s">
        <v>1</v>
      </c>
      <c r="F158" s="218" t="s">
        <v>155</v>
      </c>
      <c r="G158" s="216"/>
      <c r="H158" s="219">
        <v>4.7E-2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153</v>
      </c>
      <c r="AU158" s="225" t="s">
        <v>86</v>
      </c>
      <c r="AV158" s="14" t="s">
        <v>150</v>
      </c>
      <c r="AW158" s="14" t="s">
        <v>33</v>
      </c>
      <c r="AX158" s="14" t="s">
        <v>84</v>
      </c>
      <c r="AY158" s="225" t="s">
        <v>142</v>
      </c>
    </row>
    <row r="159" spans="1:65" s="2" customFormat="1" ht="21.75" customHeight="1">
      <c r="A159" s="33"/>
      <c r="B159" s="34"/>
      <c r="C159" s="185" t="s">
        <v>156</v>
      </c>
      <c r="D159" s="185" t="s">
        <v>145</v>
      </c>
      <c r="E159" s="186" t="s">
        <v>516</v>
      </c>
      <c r="F159" s="187" t="s">
        <v>517</v>
      </c>
      <c r="G159" s="188" t="s">
        <v>293</v>
      </c>
      <c r="H159" s="189">
        <v>33</v>
      </c>
      <c r="I159" s="190"/>
      <c r="J159" s="191">
        <f>ROUND(I159*H159,2)</f>
        <v>0</v>
      </c>
      <c r="K159" s="187" t="s">
        <v>1</v>
      </c>
      <c r="L159" s="38"/>
      <c r="M159" s="192" t="s">
        <v>1</v>
      </c>
      <c r="N159" s="193" t="s">
        <v>41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311</v>
      </c>
      <c r="AT159" s="196" t="s">
        <v>145</v>
      </c>
      <c r="AU159" s="196" t="s">
        <v>86</v>
      </c>
      <c r="AY159" s="16" t="s">
        <v>142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84</v>
      </c>
      <c r="BK159" s="197">
        <f>ROUND(I159*H159,2)</f>
        <v>0</v>
      </c>
      <c r="BL159" s="16" t="s">
        <v>311</v>
      </c>
      <c r="BM159" s="196" t="s">
        <v>725</v>
      </c>
    </row>
    <row r="160" spans="1:65" s="13" customFormat="1" ht="11.25">
      <c r="B160" s="203"/>
      <c r="C160" s="204"/>
      <c r="D160" s="205" t="s">
        <v>153</v>
      </c>
      <c r="E160" s="206" t="s">
        <v>1</v>
      </c>
      <c r="F160" s="207" t="s">
        <v>726</v>
      </c>
      <c r="G160" s="204"/>
      <c r="H160" s="208">
        <v>6.6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153</v>
      </c>
      <c r="AU160" s="214" t="s">
        <v>86</v>
      </c>
      <c r="AV160" s="13" t="s">
        <v>86</v>
      </c>
      <c r="AW160" s="13" t="s">
        <v>33</v>
      </c>
      <c r="AX160" s="13" t="s">
        <v>76</v>
      </c>
      <c r="AY160" s="214" t="s">
        <v>142</v>
      </c>
    </row>
    <row r="161" spans="1:65" s="13" customFormat="1" ht="11.25">
      <c r="B161" s="203"/>
      <c r="C161" s="204"/>
      <c r="D161" s="205" t="s">
        <v>153</v>
      </c>
      <c r="E161" s="206" t="s">
        <v>1</v>
      </c>
      <c r="F161" s="207" t="s">
        <v>727</v>
      </c>
      <c r="G161" s="204"/>
      <c r="H161" s="208">
        <v>26.4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153</v>
      </c>
      <c r="AU161" s="214" t="s">
        <v>86</v>
      </c>
      <c r="AV161" s="13" t="s">
        <v>86</v>
      </c>
      <c r="AW161" s="13" t="s">
        <v>33</v>
      </c>
      <c r="AX161" s="13" t="s">
        <v>76</v>
      </c>
      <c r="AY161" s="214" t="s">
        <v>142</v>
      </c>
    </row>
    <row r="162" spans="1:65" s="14" customFormat="1" ht="11.25">
      <c r="B162" s="215"/>
      <c r="C162" s="216"/>
      <c r="D162" s="205" t="s">
        <v>153</v>
      </c>
      <c r="E162" s="217" t="s">
        <v>1</v>
      </c>
      <c r="F162" s="218" t="s">
        <v>155</v>
      </c>
      <c r="G162" s="216"/>
      <c r="H162" s="219">
        <v>33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153</v>
      </c>
      <c r="AU162" s="225" t="s">
        <v>86</v>
      </c>
      <c r="AV162" s="14" t="s">
        <v>150</v>
      </c>
      <c r="AW162" s="14" t="s">
        <v>33</v>
      </c>
      <c r="AX162" s="14" t="s">
        <v>84</v>
      </c>
      <c r="AY162" s="225" t="s">
        <v>142</v>
      </c>
    </row>
    <row r="163" spans="1:65" s="2" customFormat="1" ht="16.5" customHeight="1">
      <c r="A163" s="33"/>
      <c r="B163" s="34"/>
      <c r="C163" s="227" t="s">
        <v>185</v>
      </c>
      <c r="D163" s="227" t="s">
        <v>314</v>
      </c>
      <c r="E163" s="228" t="s">
        <v>520</v>
      </c>
      <c r="F163" s="229" t="s">
        <v>521</v>
      </c>
      <c r="G163" s="230" t="s">
        <v>206</v>
      </c>
      <c r="H163" s="231">
        <v>9.6000000000000002E-2</v>
      </c>
      <c r="I163" s="232"/>
      <c r="J163" s="233">
        <f>ROUND(I163*H163,2)</f>
        <v>0</v>
      </c>
      <c r="K163" s="229" t="s">
        <v>149</v>
      </c>
      <c r="L163" s="234"/>
      <c r="M163" s="235" t="s">
        <v>1</v>
      </c>
      <c r="N163" s="236" t="s">
        <v>41</v>
      </c>
      <c r="O163" s="70"/>
      <c r="P163" s="194">
        <f>O163*H163</f>
        <v>0</v>
      </c>
      <c r="Q163" s="194">
        <v>1</v>
      </c>
      <c r="R163" s="194">
        <f>Q163*H163</f>
        <v>9.6000000000000002E-2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522</v>
      </c>
      <c r="AT163" s="196" t="s">
        <v>314</v>
      </c>
      <c r="AU163" s="196" t="s">
        <v>86</v>
      </c>
      <c r="AY163" s="16" t="s">
        <v>142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84</v>
      </c>
      <c r="BK163" s="197">
        <f>ROUND(I163*H163,2)</f>
        <v>0</v>
      </c>
      <c r="BL163" s="16" t="s">
        <v>522</v>
      </c>
      <c r="BM163" s="196" t="s">
        <v>728</v>
      </c>
    </row>
    <row r="164" spans="1:65" s="13" customFormat="1" ht="11.25">
      <c r="B164" s="203"/>
      <c r="C164" s="204"/>
      <c r="D164" s="205" t="s">
        <v>153</v>
      </c>
      <c r="E164" s="206" t="s">
        <v>1</v>
      </c>
      <c r="F164" s="207" t="s">
        <v>729</v>
      </c>
      <c r="G164" s="204"/>
      <c r="H164" s="208">
        <v>9.6000000000000002E-2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153</v>
      </c>
      <c r="AU164" s="214" t="s">
        <v>86</v>
      </c>
      <c r="AV164" s="13" t="s">
        <v>86</v>
      </c>
      <c r="AW164" s="13" t="s">
        <v>33</v>
      </c>
      <c r="AX164" s="13" t="s">
        <v>76</v>
      </c>
      <c r="AY164" s="214" t="s">
        <v>142</v>
      </c>
    </row>
    <row r="165" spans="1:65" s="14" customFormat="1" ht="11.25">
      <c r="B165" s="215"/>
      <c r="C165" s="216"/>
      <c r="D165" s="205" t="s">
        <v>153</v>
      </c>
      <c r="E165" s="217" t="s">
        <v>1</v>
      </c>
      <c r="F165" s="218" t="s">
        <v>155</v>
      </c>
      <c r="G165" s="216"/>
      <c r="H165" s="219">
        <v>9.6000000000000002E-2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153</v>
      </c>
      <c r="AU165" s="225" t="s">
        <v>86</v>
      </c>
      <c r="AV165" s="14" t="s">
        <v>150</v>
      </c>
      <c r="AW165" s="14" t="s">
        <v>33</v>
      </c>
      <c r="AX165" s="14" t="s">
        <v>84</v>
      </c>
      <c r="AY165" s="225" t="s">
        <v>142</v>
      </c>
    </row>
    <row r="166" spans="1:65" s="12" customFormat="1" ht="22.9" customHeight="1">
      <c r="B166" s="169"/>
      <c r="C166" s="170"/>
      <c r="D166" s="171" t="s">
        <v>75</v>
      </c>
      <c r="E166" s="183" t="s">
        <v>202</v>
      </c>
      <c r="F166" s="183" t="s">
        <v>203</v>
      </c>
      <c r="G166" s="170"/>
      <c r="H166" s="170"/>
      <c r="I166" s="173"/>
      <c r="J166" s="184">
        <f>BK166</f>
        <v>0</v>
      </c>
      <c r="K166" s="170"/>
      <c r="L166" s="175"/>
      <c r="M166" s="176"/>
      <c r="N166" s="177"/>
      <c r="O166" s="177"/>
      <c r="P166" s="178">
        <f>SUM(P167:P176)</f>
        <v>0</v>
      </c>
      <c r="Q166" s="177"/>
      <c r="R166" s="178">
        <f>SUM(R167:R176)</f>
        <v>0</v>
      </c>
      <c r="S166" s="177"/>
      <c r="T166" s="179">
        <f>SUM(T167:T176)</f>
        <v>0</v>
      </c>
      <c r="AR166" s="180" t="s">
        <v>84</v>
      </c>
      <c r="AT166" s="181" t="s">
        <v>75</v>
      </c>
      <c r="AU166" s="181" t="s">
        <v>84</v>
      </c>
      <c r="AY166" s="180" t="s">
        <v>142</v>
      </c>
      <c r="BK166" s="182">
        <f>SUM(BK167:BK176)</f>
        <v>0</v>
      </c>
    </row>
    <row r="167" spans="1:65" s="2" customFormat="1" ht="33" customHeight="1">
      <c r="A167" s="33"/>
      <c r="B167" s="34"/>
      <c r="C167" s="185" t="s">
        <v>170</v>
      </c>
      <c r="D167" s="185" t="s">
        <v>145</v>
      </c>
      <c r="E167" s="186" t="s">
        <v>204</v>
      </c>
      <c r="F167" s="187" t="s">
        <v>205</v>
      </c>
      <c r="G167" s="188" t="s">
        <v>206</v>
      </c>
      <c r="H167" s="189">
        <v>0.66600000000000004</v>
      </c>
      <c r="I167" s="190"/>
      <c r="J167" s="191">
        <f>ROUND(I167*H167,2)</f>
        <v>0</v>
      </c>
      <c r="K167" s="187" t="s">
        <v>149</v>
      </c>
      <c r="L167" s="38"/>
      <c r="M167" s="192" t="s">
        <v>1</v>
      </c>
      <c r="N167" s="193" t="s">
        <v>41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150</v>
      </c>
      <c r="AT167" s="196" t="s">
        <v>145</v>
      </c>
      <c r="AU167" s="196" t="s">
        <v>86</v>
      </c>
      <c r="AY167" s="16" t="s">
        <v>142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150</v>
      </c>
      <c r="BM167" s="196" t="s">
        <v>179</v>
      </c>
    </row>
    <row r="168" spans="1:65" s="2" customFormat="1" ht="11.25">
      <c r="A168" s="33"/>
      <c r="B168" s="34"/>
      <c r="C168" s="35"/>
      <c r="D168" s="198" t="s">
        <v>151</v>
      </c>
      <c r="E168" s="35"/>
      <c r="F168" s="199" t="s">
        <v>208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151</v>
      </c>
      <c r="AU168" s="16" t="s">
        <v>86</v>
      </c>
    </row>
    <row r="169" spans="1:65" s="2" customFormat="1" ht="24.2" customHeight="1">
      <c r="A169" s="33"/>
      <c r="B169" s="34"/>
      <c r="C169" s="185" t="s">
        <v>174</v>
      </c>
      <c r="D169" s="185" t="s">
        <v>145</v>
      </c>
      <c r="E169" s="186" t="s">
        <v>210</v>
      </c>
      <c r="F169" s="187" t="s">
        <v>211</v>
      </c>
      <c r="G169" s="188" t="s">
        <v>206</v>
      </c>
      <c r="H169" s="189">
        <v>0.66600000000000004</v>
      </c>
      <c r="I169" s="190"/>
      <c r="J169" s="191">
        <f>ROUND(I169*H169,2)</f>
        <v>0</v>
      </c>
      <c r="K169" s="187" t="s">
        <v>149</v>
      </c>
      <c r="L169" s="38"/>
      <c r="M169" s="192" t="s">
        <v>1</v>
      </c>
      <c r="N169" s="193" t="s">
        <v>41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150</v>
      </c>
      <c r="AT169" s="196" t="s">
        <v>145</v>
      </c>
      <c r="AU169" s="196" t="s">
        <v>86</v>
      </c>
      <c r="AY169" s="16" t="s">
        <v>142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84</v>
      </c>
      <c r="BK169" s="197">
        <f>ROUND(I169*H169,2)</f>
        <v>0</v>
      </c>
      <c r="BL169" s="16" t="s">
        <v>150</v>
      </c>
      <c r="BM169" s="196" t="s">
        <v>8</v>
      </c>
    </row>
    <row r="170" spans="1:65" s="2" customFormat="1" ht="11.25">
      <c r="A170" s="33"/>
      <c r="B170" s="34"/>
      <c r="C170" s="35"/>
      <c r="D170" s="198" t="s">
        <v>151</v>
      </c>
      <c r="E170" s="35"/>
      <c r="F170" s="199" t="s">
        <v>213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151</v>
      </c>
      <c r="AU170" s="16" t="s">
        <v>86</v>
      </c>
    </row>
    <row r="171" spans="1:65" s="2" customFormat="1" ht="24.2" customHeight="1">
      <c r="A171" s="33"/>
      <c r="B171" s="34"/>
      <c r="C171" s="185" t="s">
        <v>179</v>
      </c>
      <c r="D171" s="185" t="s">
        <v>145</v>
      </c>
      <c r="E171" s="186" t="s">
        <v>214</v>
      </c>
      <c r="F171" s="187" t="s">
        <v>215</v>
      </c>
      <c r="G171" s="188" t="s">
        <v>206</v>
      </c>
      <c r="H171" s="189">
        <v>3.0640000000000001</v>
      </c>
      <c r="I171" s="190"/>
      <c r="J171" s="191">
        <f>ROUND(I171*H171,2)</f>
        <v>0</v>
      </c>
      <c r="K171" s="187" t="s">
        <v>149</v>
      </c>
      <c r="L171" s="38"/>
      <c r="M171" s="192" t="s">
        <v>1</v>
      </c>
      <c r="N171" s="193" t="s">
        <v>41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150</v>
      </c>
      <c r="AT171" s="196" t="s">
        <v>145</v>
      </c>
      <c r="AU171" s="196" t="s">
        <v>86</v>
      </c>
      <c r="AY171" s="16" t="s">
        <v>142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84</v>
      </c>
      <c r="BK171" s="197">
        <f>ROUND(I171*H171,2)</f>
        <v>0</v>
      </c>
      <c r="BL171" s="16" t="s">
        <v>150</v>
      </c>
      <c r="BM171" s="196" t="s">
        <v>188</v>
      </c>
    </row>
    <row r="172" spans="1:65" s="2" customFormat="1" ht="11.25">
      <c r="A172" s="33"/>
      <c r="B172" s="34"/>
      <c r="C172" s="35"/>
      <c r="D172" s="198" t="s">
        <v>151</v>
      </c>
      <c r="E172" s="35"/>
      <c r="F172" s="199" t="s">
        <v>217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151</v>
      </c>
      <c r="AU172" s="16" t="s">
        <v>86</v>
      </c>
    </row>
    <row r="173" spans="1:65" s="13" customFormat="1" ht="11.25">
      <c r="B173" s="203"/>
      <c r="C173" s="204"/>
      <c r="D173" s="205" t="s">
        <v>153</v>
      </c>
      <c r="E173" s="206" t="s">
        <v>1</v>
      </c>
      <c r="F173" s="207" t="s">
        <v>730</v>
      </c>
      <c r="G173" s="204"/>
      <c r="H173" s="208">
        <v>3.0640000000000001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153</v>
      </c>
      <c r="AU173" s="214" t="s">
        <v>86</v>
      </c>
      <c r="AV173" s="13" t="s">
        <v>86</v>
      </c>
      <c r="AW173" s="13" t="s">
        <v>33</v>
      </c>
      <c r="AX173" s="13" t="s">
        <v>76</v>
      </c>
      <c r="AY173" s="214" t="s">
        <v>142</v>
      </c>
    </row>
    <row r="174" spans="1:65" s="14" customFormat="1" ht="11.25">
      <c r="B174" s="215"/>
      <c r="C174" s="216"/>
      <c r="D174" s="205" t="s">
        <v>153</v>
      </c>
      <c r="E174" s="217" t="s">
        <v>1</v>
      </c>
      <c r="F174" s="218" t="s">
        <v>155</v>
      </c>
      <c r="G174" s="216"/>
      <c r="H174" s="219">
        <v>3.0640000000000001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153</v>
      </c>
      <c r="AU174" s="225" t="s">
        <v>86</v>
      </c>
      <c r="AV174" s="14" t="s">
        <v>150</v>
      </c>
      <c r="AW174" s="14" t="s">
        <v>33</v>
      </c>
      <c r="AX174" s="14" t="s">
        <v>84</v>
      </c>
      <c r="AY174" s="225" t="s">
        <v>142</v>
      </c>
    </row>
    <row r="175" spans="1:65" s="2" customFormat="1" ht="33" customHeight="1">
      <c r="A175" s="33"/>
      <c r="B175" s="34"/>
      <c r="C175" s="185" t="s">
        <v>209</v>
      </c>
      <c r="D175" s="185" t="s">
        <v>145</v>
      </c>
      <c r="E175" s="186" t="s">
        <v>220</v>
      </c>
      <c r="F175" s="187" t="s">
        <v>221</v>
      </c>
      <c r="G175" s="188" t="s">
        <v>206</v>
      </c>
      <c r="H175" s="189">
        <v>0.66600000000000004</v>
      </c>
      <c r="I175" s="190"/>
      <c r="J175" s="191">
        <f>ROUND(I175*H175,2)</f>
        <v>0</v>
      </c>
      <c r="K175" s="187" t="s">
        <v>149</v>
      </c>
      <c r="L175" s="38"/>
      <c r="M175" s="192" t="s">
        <v>1</v>
      </c>
      <c r="N175" s="193" t="s">
        <v>41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150</v>
      </c>
      <c r="AT175" s="196" t="s">
        <v>145</v>
      </c>
      <c r="AU175" s="196" t="s">
        <v>86</v>
      </c>
      <c r="AY175" s="16" t="s">
        <v>142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150</v>
      </c>
      <c r="BM175" s="196" t="s">
        <v>193</v>
      </c>
    </row>
    <row r="176" spans="1:65" s="2" customFormat="1" ht="11.25">
      <c r="A176" s="33"/>
      <c r="B176" s="34"/>
      <c r="C176" s="35"/>
      <c r="D176" s="198" t="s">
        <v>151</v>
      </c>
      <c r="E176" s="35"/>
      <c r="F176" s="199" t="s">
        <v>223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151</v>
      </c>
      <c r="AU176" s="16" t="s">
        <v>86</v>
      </c>
    </row>
    <row r="177" spans="1:65" s="12" customFormat="1" ht="22.9" customHeight="1">
      <c r="B177" s="169"/>
      <c r="C177" s="170"/>
      <c r="D177" s="171" t="s">
        <v>75</v>
      </c>
      <c r="E177" s="183" t="s">
        <v>224</v>
      </c>
      <c r="F177" s="183" t="s">
        <v>225</v>
      </c>
      <c r="G177" s="170"/>
      <c r="H177" s="170"/>
      <c r="I177" s="173"/>
      <c r="J177" s="184">
        <f>BK177</f>
        <v>0</v>
      </c>
      <c r="K177" s="170"/>
      <c r="L177" s="175"/>
      <c r="M177" s="176"/>
      <c r="N177" s="177"/>
      <c r="O177" s="177"/>
      <c r="P177" s="178">
        <f>SUM(P178:P179)</f>
        <v>0</v>
      </c>
      <c r="Q177" s="177"/>
      <c r="R177" s="178">
        <f>SUM(R178:R179)</f>
        <v>0</v>
      </c>
      <c r="S177" s="177"/>
      <c r="T177" s="179">
        <f>SUM(T178:T179)</f>
        <v>0</v>
      </c>
      <c r="AR177" s="180" t="s">
        <v>84</v>
      </c>
      <c r="AT177" s="181" t="s">
        <v>75</v>
      </c>
      <c r="AU177" s="181" t="s">
        <v>84</v>
      </c>
      <c r="AY177" s="180" t="s">
        <v>142</v>
      </c>
      <c r="BK177" s="182">
        <f>SUM(BK178:BK179)</f>
        <v>0</v>
      </c>
    </row>
    <row r="178" spans="1:65" s="2" customFormat="1" ht="24.2" customHeight="1">
      <c r="A178" s="33"/>
      <c r="B178" s="34"/>
      <c r="C178" s="185" t="s">
        <v>8</v>
      </c>
      <c r="D178" s="185" t="s">
        <v>145</v>
      </c>
      <c r="E178" s="186" t="s">
        <v>226</v>
      </c>
      <c r="F178" s="187" t="s">
        <v>227</v>
      </c>
      <c r="G178" s="188" t="s">
        <v>206</v>
      </c>
      <c r="H178" s="189">
        <v>0.90300000000000002</v>
      </c>
      <c r="I178" s="190"/>
      <c r="J178" s="191">
        <f>ROUND(I178*H178,2)</f>
        <v>0</v>
      </c>
      <c r="K178" s="187" t="s">
        <v>149</v>
      </c>
      <c r="L178" s="38"/>
      <c r="M178" s="192" t="s">
        <v>1</v>
      </c>
      <c r="N178" s="193" t="s">
        <v>41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150</v>
      </c>
      <c r="AT178" s="196" t="s">
        <v>145</v>
      </c>
      <c r="AU178" s="196" t="s">
        <v>86</v>
      </c>
      <c r="AY178" s="16" t="s">
        <v>142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84</v>
      </c>
      <c r="BK178" s="197">
        <f>ROUND(I178*H178,2)</f>
        <v>0</v>
      </c>
      <c r="BL178" s="16" t="s">
        <v>150</v>
      </c>
      <c r="BM178" s="196" t="s">
        <v>198</v>
      </c>
    </row>
    <row r="179" spans="1:65" s="2" customFormat="1" ht="11.25">
      <c r="A179" s="33"/>
      <c r="B179" s="34"/>
      <c r="C179" s="35"/>
      <c r="D179" s="198" t="s">
        <v>151</v>
      </c>
      <c r="E179" s="35"/>
      <c r="F179" s="199" t="s">
        <v>229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151</v>
      </c>
      <c r="AU179" s="16" t="s">
        <v>86</v>
      </c>
    </row>
    <row r="180" spans="1:65" s="12" customFormat="1" ht="25.9" customHeight="1">
      <c r="B180" s="169"/>
      <c r="C180" s="170"/>
      <c r="D180" s="171" t="s">
        <v>75</v>
      </c>
      <c r="E180" s="172" t="s">
        <v>230</v>
      </c>
      <c r="F180" s="172" t="s">
        <v>231</v>
      </c>
      <c r="G180" s="170"/>
      <c r="H180" s="170"/>
      <c r="I180" s="173"/>
      <c r="J180" s="174">
        <f>BK180</f>
        <v>0</v>
      </c>
      <c r="K180" s="170"/>
      <c r="L180" s="175"/>
      <c r="M180" s="176"/>
      <c r="N180" s="177"/>
      <c r="O180" s="177"/>
      <c r="P180" s="178">
        <f>P181+P192+P207+P212+P221+P232+P244+P256+P274</f>
        <v>0</v>
      </c>
      <c r="Q180" s="177"/>
      <c r="R180" s="178">
        <f>R181+R192+R207+R212+R221+R232+R244+R256+R274</f>
        <v>1.34705E-2</v>
      </c>
      <c r="S180" s="177"/>
      <c r="T180" s="179">
        <f>T181+T192+T207+T212+T221+T232+T244+T256+T274</f>
        <v>5.2497999999999996E-2</v>
      </c>
      <c r="AR180" s="180" t="s">
        <v>86</v>
      </c>
      <c r="AT180" s="181" t="s">
        <v>75</v>
      </c>
      <c r="AU180" s="181" t="s">
        <v>76</v>
      </c>
      <c r="AY180" s="180" t="s">
        <v>142</v>
      </c>
      <c r="BK180" s="182">
        <f>BK181+BK192+BK207+BK212+BK221+BK232+BK244+BK256+BK274</f>
        <v>0</v>
      </c>
    </row>
    <row r="181" spans="1:65" s="12" customFormat="1" ht="22.9" customHeight="1">
      <c r="B181" s="169"/>
      <c r="C181" s="170"/>
      <c r="D181" s="171" t="s">
        <v>75</v>
      </c>
      <c r="E181" s="183" t="s">
        <v>526</v>
      </c>
      <c r="F181" s="183" t="s">
        <v>527</v>
      </c>
      <c r="G181" s="170"/>
      <c r="H181" s="170"/>
      <c r="I181" s="173"/>
      <c r="J181" s="184">
        <f>BK181</f>
        <v>0</v>
      </c>
      <c r="K181" s="170"/>
      <c r="L181" s="175"/>
      <c r="M181" s="176"/>
      <c r="N181" s="177"/>
      <c r="O181" s="177"/>
      <c r="P181" s="178">
        <f>SUM(P182:P191)</f>
        <v>0</v>
      </c>
      <c r="Q181" s="177"/>
      <c r="R181" s="178">
        <f>SUM(R182:R191)</f>
        <v>1.5744999999999999E-3</v>
      </c>
      <c r="S181" s="177"/>
      <c r="T181" s="179">
        <f>SUM(T182:T191)</f>
        <v>0</v>
      </c>
      <c r="AR181" s="180" t="s">
        <v>86</v>
      </c>
      <c r="AT181" s="181" t="s">
        <v>75</v>
      </c>
      <c r="AU181" s="181" t="s">
        <v>84</v>
      </c>
      <c r="AY181" s="180" t="s">
        <v>142</v>
      </c>
      <c r="BK181" s="182">
        <f>SUM(BK182:BK191)</f>
        <v>0</v>
      </c>
    </row>
    <row r="182" spans="1:65" s="2" customFormat="1" ht="16.5" customHeight="1">
      <c r="A182" s="33"/>
      <c r="B182" s="34"/>
      <c r="C182" s="185" t="s">
        <v>219</v>
      </c>
      <c r="D182" s="185" t="s">
        <v>145</v>
      </c>
      <c r="E182" s="186" t="s">
        <v>731</v>
      </c>
      <c r="F182" s="187" t="s">
        <v>732</v>
      </c>
      <c r="G182" s="188" t="s">
        <v>293</v>
      </c>
      <c r="H182" s="189">
        <v>3.35</v>
      </c>
      <c r="I182" s="190"/>
      <c r="J182" s="191">
        <f>ROUND(I182*H182,2)</f>
        <v>0</v>
      </c>
      <c r="K182" s="187" t="s">
        <v>149</v>
      </c>
      <c r="L182" s="38"/>
      <c r="M182" s="192" t="s">
        <v>1</v>
      </c>
      <c r="N182" s="193" t="s">
        <v>41</v>
      </c>
      <c r="O182" s="70"/>
      <c r="P182" s="194">
        <f>O182*H182</f>
        <v>0</v>
      </c>
      <c r="Q182" s="194">
        <v>4.6999999999999999E-4</v>
      </c>
      <c r="R182" s="194">
        <f>Q182*H182</f>
        <v>1.5744999999999999E-3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193</v>
      </c>
      <c r="AT182" s="196" t="s">
        <v>145</v>
      </c>
      <c r="AU182" s="196" t="s">
        <v>86</v>
      </c>
      <c r="AY182" s="16" t="s">
        <v>142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84</v>
      </c>
      <c r="BK182" s="197">
        <f>ROUND(I182*H182,2)</f>
        <v>0</v>
      </c>
      <c r="BL182" s="16" t="s">
        <v>193</v>
      </c>
      <c r="BM182" s="196" t="s">
        <v>733</v>
      </c>
    </row>
    <row r="183" spans="1:65" s="2" customFormat="1" ht="11.25">
      <c r="A183" s="33"/>
      <c r="B183" s="34"/>
      <c r="C183" s="35"/>
      <c r="D183" s="198" t="s">
        <v>151</v>
      </c>
      <c r="E183" s="35"/>
      <c r="F183" s="199" t="s">
        <v>734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151</v>
      </c>
      <c r="AU183" s="16" t="s">
        <v>86</v>
      </c>
    </row>
    <row r="184" spans="1:65" s="13" customFormat="1" ht="11.25">
      <c r="B184" s="203"/>
      <c r="C184" s="204"/>
      <c r="D184" s="205" t="s">
        <v>153</v>
      </c>
      <c r="E184" s="206" t="s">
        <v>1</v>
      </c>
      <c r="F184" s="207" t="s">
        <v>735</v>
      </c>
      <c r="G184" s="204"/>
      <c r="H184" s="208">
        <v>3.35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153</v>
      </c>
      <c r="AU184" s="214" t="s">
        <v>86</v>
      </c>
      <c r="AV184" s="13" t="s">
        <v>86</v>
      </c>
      <c r="AW184" s="13" t="s">
        <v>33</v>
      </c>
      <c r="AX184" s="13" t="s">
        <v>76</v>
      </c>
      <c r="AY184" s="214" t="s">
        <v>142</v>
      </c>
    </row>
    <row r="185" spans="1:65" s="14" customFormat="1" ht="11.25">
      <c r="B185" s="215"/>
      <c r="C185" s="216"/>
      <c r="D185" s="205" t="s">
        <v>153</v>
      </c>
      <c r="E185" s="217" t="s">
        <v>1</v>
      </c>
      <c r="F185" s="218" t="s">
        <v>155</v>
      </c>
      <c r="G185" s="216"/>
      <c r="H185" s="219">
        <v>3.35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153</v>
      </c>
      <c r="AU185" s="225" t="s">
        <v>86</v>
      </c>
      <c r="AV185" s="14" t="s">
        <v>150</v>
      </c>
      <c r="AW185" s="14" t="s">
        <v>33</v>
      </c>
      <c r="AX185" s="14" t="s">
        <v>84</v>
      </c>
      <c r="AY185" s="225" t="s">
        <v>142</v>
      </c>
    </row>
    <row r="186" spans="1:65" s="2" customFormat="1" ht="16.5" customHeight="1">
      <c r="A186" s="33"/>
      <c r="B186" s="34"/>
      <c r="C186" s="185" t="s">
        <v>188</v>
      </c>
      <c r="D186" s="185" t="s">
        <v>145</v>
      </c>
      <c r="E186" s="186" t="s">
        <v>736</v>
      </c>
      <c r="F186" s="187" t="s">
        <v>737</v>
      </c>
      <c r="G186" s="188" t="s">
        <v>160</v>
      </c>
      <c r="H186" s="189">
        <v>3</v>
      </c>
      <c r="I186" s="190"/>
      <c r="J186" s="191">
        <f>ROUND(I186*H186,2)</f>
        <v>0</v>
      </c>
      <c r="K186" s="187" t="s">
        <v>149</v>
      </c>
      <c r="L186" s="38"/>
      <c r="M186" s="192" t="s">
        <v>1</v>
      </c>
      <c r="N186" s="193" t="s">
        <v>41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193</v>
      </c>
      <c r="AT186" s="196" t="s">
        <v>145</v>
      </c>
      <c r="AU186" s="196" t="s">
        <v>86</v>
      </c>
      <c r="AY186" s="16" t="s">
        <v>142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84</v>
      </c>
      <c r="BK186" s="197">
        <f>ROUND(I186*H186,2)</f>
        <v>0</v>
      </c>
      <c r="BL186" s="16" t="s">
        <v>193</v>
      </c>
      <c r="BM186" s="196" t="s">
        <v>738</v>
      </c>
    </row>
    <row r="187" spans="1:65" s="2" customFormat="1" ht="11.25">
      <c r="A187" s="33"/>
      <c r="B187" s="34"/>
      <c r="C187" s="35"/>
      <c r="D187" s="198" t="s">
        <v>151</v>
      </c>
      <c r="E187" s="35"/>
      <c r="F187" s="199" t="s">
        <v>739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151</v>
      </c>
      <c r="AU187" s="16" t="s">
        <v>86</v>
      </c>
    </row>
    <row r="188" spans="1:65" s="13" customFormat="1" ht="11.25">
      <c r="B188" s="203"/>
      <c r="C188" s="204"/>
      <c r="D188" s="205" t="s">
        <v>153</v>
      </c>
      <c r="E188" s="206" t="s">
        <v>1</v>
      </c>
      <c r="F188" s="207" t="s">
        <v>740</v>
      </c>
      <c r="G188" s="204"/>
      <c r="H188" s="208">
        <v>3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153</v>
      </c>
      <c r="AU188" s="214" t="s">
        <v>86</v>
      </c>
      <c r="AV188" s="13" t="s">
        <v>86</v>
      </c>
      <c r="AW188" s="13" t="s">
        <v>33</v>
      </c>
      <c r="AX188" s="13" t="s">
        <v>76</v>
      </c>
      <c r="AY188" s="214" t="s">
        <v>142</v>
      </c>
    </row>
    <row r="189" spans="1:65" s="14" customFormat="1" ht="11.25">
      <c r="B189" s="215"/>
      <c r="C189" s="216"/>
      <c r="D189" s="205" t="s">
        <v>153</v>
      </c>
      <c r="E189" s="217" t="s">
        <v>1</v>
      </c>
      <c r="F189" s="218" t="s">
        <v>155</v>
      </c>
      <c r="G189" s="216"/>
      <c r="H189" s="219">
        <v>3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153</v>
      </c>
      <c r="AU189" s="225" t="s">
        <v>86</v>
      </c>
      <c r="AV189" s="14" t="s">
        <v>150</v>
      </c>
      <c r="AW189" s="14" t="s">
        <v>33</v>
      </c>
      <c r="AX189" s="14" t="s">
        <v>84</v>
      </c>
      <c r="AY189" s="225" t="s">
        <v>142</v>
      </c>
    </row>
    <row r="190" spans="1:65" s="2" customFormat="1" ht="33" customHeight="1">
      <c r="A190" s="33"/>
      <c r="B190" s="34"/>
      <c r="C190" s="185" t="s">
        <v>234</v>
      </c>
      <c r="D190" s="185" t="s">
        <v>145</v>
      </c>
      <c r="E190" s="186" t="s">
        <v>741</v>
      </c>
      <c r="F190" s="187" t="s">
        <v>742</v>
      </c>
      <c r="G190" s="188" t="s">
        <v>260</v>
      </c>
      <c r="H190" s="226"/>
      <c r="I190" s="190"/>
      <c r="J190" s="191">
        <f>ROUND(I190*H190,2)</f>
        <v>0</v>
      </c>
      <c r="K190" s="187" t="s">
        <v>149</v>
      </c>
      <c r="L190" s="38"/>
      <c r="M190" s="192" t="s">
        <v>1</v>
      </c>
      <c r="N190" s="193" t="s">
        <v>41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193</v>
      </c>
      <c r="AT190" s="196" t="s">
        <v>145</v>
      </c>
      <c r="AU190" s="196" t="s">
        <v>86</v>
      </c>
      <c r="AY190" s="16" t="s">
        <v>142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84</v>
      </c>
      <c r="BK190" s="197">
        <f>ROUND(I190*H190,2)</f>
        <v>0</v>
      </c>
      <c r="BL190" s="16" t="s">
        <v>193</v>
      </c>
      <c r="BM190" s="196" t="s">
        <v>743</v>
      </c>
    </row>
    <row r="191" spans="1:65" s="2" customFormat="1" ht="11.25">
      <c r="A191" s="33"/>
      <c r="B191" s="34"/>
      <c r="C191" s="35"/>
      <c r="D191" s="198" t="s">
        <v>151</v>
      </c>
      <c r="E191" s="35"/>
      <c r="F191" s="199" t="s">
        <v>744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151</v>
      </c>
      <c r="AU191" s="16" t="s">
        <v>86</v>
      </c>
    </row>
    <row r="192" spans="1:65" s="12" customFormat="1" ht="22.9" customHeight="1">
      <c r="B192" s="169"/>
      <c r="C192" s="170"/>
      <c r="D192" s="171" t="s">
        <v>75</v>
      </c>
      <c r="E192" s="183" t="s">
        <v>537</v>
      </c>
      <c r="F192" s="183" t="s">
        <v>538</v>
      </c>
      <c r="G192" s="170"/>
      <c r="H192" s="170"/>
      <c r="I192" s="173"/>
      <c r="J192" s="184">
        <f>BK192</f>
        <v>0</v>
      </c>
      <c r="K192" s="170"/>
      <c r="L192" s="175"/>
      <c r="M192" s="176"/>
      <c r="N192" s="177"/>
      <c r="O192" s="177"/>
      <c r="P192" s="178">
        <f>SUM(P193:P206)</f>
        <v>0</v>
      </c>
      <c r="Q192" s="177"/>
      <c r="R192" s="178">
        <f>SUM(R193:R206)</f>
        <v>7.7800000000000005E-4</v>
      </c>
      <c r="S192" s="177"/>
      <c r="T192" s="179">
        <f>SUM(T193:T206)</f>
        <v>0</v>
      </c>
      <c r="AR192" s="180" t="s">
        <v>86</v>
      </c>
      <c r="AT192" s="181" t="s">
        <v>75</v>
      </c>
      <c r="AU192" s="181" t="s">
        <v>84</v>
      </c>
      <c r="AY192" s="180" t="s">
        <v>142</v>
      </c>
      <c r="BK192" s="182">
        <f>SUM(BK193:BK206)</f>
        <v>0</v>
      </c>
    </row>
    <row r="193" spans="1:65" s="2" customFormat="1" ht="24.2" customHeight="1">
      <c r="A193" s="33"/>
      <c r="B193" s="34"/>
      <c r="C193" s="185" t="s">
        <v>193</v>
      </c>
      <c r="D193" s="185" t="s">
        <v>145</v>
      </c>
      <c r="E193" s="186" t="s">
        <v>745</v>
      </c>
      <c r="F193" s="187" t="s">
        <v>746</v>
      </c>
      <c r="G193" s="188" t="s">
        <v>293</v>
      </c>
      <c r="H193" s="189">
        <v>6.7</v>
      </c>
      <c r="I193" s="190"/>
      <c r="J193" s="191">
        <f>ROUND(I193*H193,2)</f>
        <v>0</v>
      </c>
      <c r="K193" s="187" t="s">
        <v>149</v>
      </c>
      <c r="L193" s="38"/>
      <c r="M193" s="192" t="s">
        <v>1</v>
      </c>
      <c r="N193" s="193" t="s">
        <v>41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193</v>
      </c>
      <c r="AT193" s="196" t="s">
        <v>145</v>
      </c>
      <c r="AU193" s="196" t="s">
        <v>86</v>
      </c>
      <c r="AY193" s="16" t="s">
        <v>142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84</v>
      </c>
      <c r="BK193" s="197">
        <f>ROUND(I193*H193,2)</f>
        <v>0</v>
      </c>
      <c r="BL193" s="16" t="s">
        <v>193</v>
      </c>
      <c r="BM193" s="196" t="s">
        <v>747</v>
      </c>
    </row>
    <row r="194" spans="1:65" s="2" customFormat="1" ht="11.25">
      <c r="A194" s="33"/>
      <c r="B194" s="34"/>
      <c r="C194" s="35"/>
      <c r="D194" s="198" t="s">
        <v>151</v>
      </c>
      <c r="E194" s="35"/>
      <c r="F194" s="199" t="s">
        <v>748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151</v>
      </c>
      <c r="AU194" s="16" t="s">
        <v>86</v>
      </c>
    </row>
    <row r="195" spans="1:65" s="13" customFormat="1" ht="11.25">
      <c r="B195" s="203"/>
      <c r="C195" s="204"/>
      <c r="D195" s="205" t="s">
        <v>153</v>
      </c>
      <c r="E195" s="206" t="s">
        <v>1</v>
      </c>
      <c r="F195" s="207" t="s">
        <v>749</v>
      </c>
      <c r="G195" s="204"/>
      <c r="H195" s="208">
        <v>6.7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153</v>
      </c>
      <c r="AU195" s="214" t="s">
        <v>86</v>
      </c>
      <c r="AV195" s="13" t="s">
        <v>86</v>
      </c>
      <c r="AW195" s="13" t="s">
        <v>33</v>
      </c>
      <c r="AX195" s="13" t="s">
        <v>76</v>
      </c>
      <c r="AY195" s="214" t="s">
        <v>142</v>
      </c>
    </row>
    <row r="196" spans="1:65" s="14" customFormat="1" ht="11.25">
      <c r="B196" s="215"/>
      <c r="C196" s="216"/>
      <c r="D196" s="205" t="s">
        <v>153</v>
      </c>
      <c r="E196" s="217" t="s">
        <v>1</v>
      </c>
      <c r="F196" s="218" t="s">
        <v>155</v>
      </c>
      <c r="G196" s="216"/>
      <c r="H196" s="219">
        <v>6.7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153</v>
      </c>
      <c r="AU196" s="225" t="s">
        <v>86</v>
      </c>
      <c r="AV196" s="14" t="s">
        <v>150</v>
      </c>
      <c r="AW196" s="14" t="s">
        <v>33</v>
      </c>
      <c r="AX196" s="14" t="s">
        <v>84</v>
      </c>
      <c r="AY196" s="225" t="s">
        <v>142</v>
      </c>
    </row>
    <row r="197" spans="1:65" s="2" customFormat="1" ht="24.2" customHeight="1">
      <c r="A197" s="33"/>
      <c r="B197" s="34"/>
      <c r="C197" s="185" t="s">
        <v>244</v>
      </c>
      <c r="D197" s="185" t="s">
        <v>145</v>
      </c>
      <c r="E197" s="186" t="s">
        <v>544</v>
      </c>
      <c r="F197" s="187" t="s">
        <v>545</v>
      </c>
      <c r="G197" s="188" t="s">
        <v>237</v>
      </c>
      <c r="H197" s="189">
        <v>6.7</v>
      </c>
      <c r="I197" s="190"/>
      <c r="J197" s="191">
        <f>ROUND(I197*H197,2)</f>
        <v>0</v>
      </c>
      <c r="K197" s="187" t="s">
        <v>149</v>
      </c>
      <c r="L197" s="38"/>
      <c r="M197" s="192" t="s">
        <v>1</v>
      </c>
      <c r="N197" s="193" t="s">
        <v>41</v>
      </c>
      <c r="O197" s="70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193</v>
      </c>
      <c r="AT197" s="196" t="s">
        <v>145</v>
      </c>
      <c r="AU197" s="196" t="s">
        <v>86</v>
      </c>
      <c r="AY197" s="16" t="s">
        <v>142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84</v>
      </c>
      <c r="BK197" s="197">
        <f>ROUND(I197*H197,2)</f>
        <v>0</v>
      </c>
      <c r="BL197" s="16" t="s">
        <v>193</v>
      </c>
      <c r="BM197" s="196" t="s">
        <v>750</v>
      </c>
    </row>
    <row r="198" spans="1:65" s="2" customFormat="1" ht="11.25">
      <c r="A198" s="33"/>
      <c r="B198" s="34"/>
      <c r="C198" s="35"/>
      <c r="D198" s="198" t="s">
        <v>151</v>
      </c>
      <c r="E198" s="35"/>
      <c r="F198" s="199" t="s">
        <v>547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151</v>
      </c>
      <c r="AU198" s="16" t="s">
        <v>86</v>
      </c>
    </row>
    <row r="199" spans="1:65" s="2" customFormat="1" ht="37.9" customHeight="1">
      <c r="A199" s="33"/>
      <c r="B199" s="34"/>
      <c r="C199" s="185" t="s">
        <v>198</v>
      </c>
      <c r="D199" s="185" t="s">
        <v>145</v>
      </c>
      <c r="E199" s="186" t="s">
        <v>548</v>
      </c>
      <c r="F199" s="187" t="s">
        <v>549</v>
      </c>
      <c r="G199" s="188" t="s">
        <v>293</v>
      </c>
      <c r="H199" s="189">
        <v>6.7</v>
      </c>
      <c r="I199" s="190"/>
      <c r="J199" s="191">
        <f>ROUND(I199*H199,2)</f>
        <v>0</v>
      </c>
      <c r="K199" s="187" t="s">
        <v>149</v>
      </c>
      <c r="L199" s="38"/>
      <c r="M199" s="192" t="s">
        <v>1</v>
      </c>
      <c r="N199" s="193" t="s">
        <v>41</v>
      </c>
      <c r="O199" s="70"/>
      <c r="P199" s="194">
        <f>O199*H199</f>
        <v>0</v>
      </c>
      <c r="Q199" s="194">
        <v>4.0000000000000003E-5</v>
      </c>
      <c r="R199" s="194">
        <f>Q199*H199</f>
        <v>2.6800000000000001E-4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193</v>
      </c>
      <c r="AT199" s="196" t="s">
        <v>145</v>
      </c>
      <c r="AU199" s="196" t="s">
        <v>86</v>
      </c>
      <c r="AY199" s="16" t="s">
        <v>142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193</v>
      </c>
      <c r="BM199" s="196" t="s">
        <v>751</v>
      </c>
    </row>
    <row r="200" spans="1:65" s="2" customFormat="1" ht="11.25">
      <c r="A200" s="33"/>
      <c r="B200" s="34"/>
      <c r="C200" s="35"/>
      <c r="D200" s="198" t="s">
        <v>151</v>
      </c>
      <c r="E200" s="35"/>
      <c r="F200" s="199" t="s">
        <v>551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151</v>
      </c>
      <c r="AU200" s="16" t="s">
        <v>86</v>
      </c>
    </row>
    <row r="201" spans="1:65" s="2" customFormat="1" ht="16.5" customHeight="1">
      <c r="A201" s="33"/>
      <c r="B201" s="34"/>
      <c r="C201" s="185" t="s">
        <v>253</v>
      </c>
      <c r="D201" s="185" t="s">
        <v>145</v>
      </c>
      <c r="E201" s="186" t="s">
        <v>552</v>
      </c>
      <c r="F201" s="187" t="s">
        <v>553</v>
      </c>
      <c r="G201" s="188" t="s">
        <v>160</v>
      </c>
      <c r="H201" s="189">
        <v>6</v>
      </c>
      <c r="I201" s="190"/>
      <c r="J201" s="191">
        <f>ROUND(I201*H201,2)</f>
        <v>0</v>
      </c>
      <c r="K201" s="187" t="s">
        <v>149</v>
      </c>
      <c r="L201" s="38"/>
      <c r="M201" s="192" t="s">
        <v>1</v>
      </c>
      <c r="N201" s="193" t="s">
        <v>41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193</v>
      </c>
      <c r="AT201" s="196" t="s">
        <v>145</v>
      </c>
      <c r="AU201" s="196" t="s">
        <v>86</v>
      </c>
      <c r="AY201" s="16" t="s">
        <v>142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84</v>
      </c>
      <c r="BK201" s="197">
        <f>ROUND(I201*H201,2)</f>
        <v>0</v>
      </c>
      <c r="BL201" s="16" t="s">
        <v>193</v>
      </c>
      <c r="BM201" s="196" t="s">
        <v>752</v>
      </c>
    </row>
    <row r="202" spans="1:65" s="2" customFormat="1" ht="11.25">
      <c r="A202" s="33"/>
      <c r="B202" s="34"/>
      <c r="C202" s="35"/>
      <c r="D202" s="198" t="s">
        <v>151</v>
      </c>
      <c r="E202" s="35"/>
      <c r="F202" s="199" t="s">
        <v>555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151</v>
      </c>
      <c r="AU202" s="16" t="s">
        <v>86</v>
      </c>
    </row>
    <row r="203" spans="1:65" s="2" customFormat="1" ht="21.75" customHeight="1">
      <c r="A203" s="33"/>
      <c r="B203" s="34"/>
      <c r="C203" s="185" t="s">
        <v>207</v>
      </c>
      <c r="D203" s="185" t="s">
        <v>145</v>
      </c>
      <c r="E203" s="186" t="s">
        <v>753</v>
      </c>
      <c r="F203" s="187" t="s">
        <v>754</v>
      </c>
      <c r="G203" s="188" t="s">
        <v>160</v>
      </c>
      <c r="H203" s="189">
        <v>3</v>
      </c>
      <c r="I203" s="190"/>
      <c r="J203" s="191">
        <f>ROUND(I203*H203,2)</f>
        <v>0</v>
      </c>
      <c r="K203" s="187" t="s">
        <v>149</v>
      </c>
      <c r="L203" s="38"/>
      <c r="M203" s="192" t="s">
        <v>1</v>
      </c>
      <c r="N203" s="193" t="s">
        <v>41</v>
      </c>
      <c r="O203" s="70"/>
      <c r="P203" s="194">
        <f>O203*H203</f>
        <v>0</v>
      </c>
      <c r="Q203" s="194">
        <v>1.7000000000000001E-4</v>
      </c>
      <c r="R203" s="194">
        <f>Q203*H203</f>
        <v>5.1000000000000004E-4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193</v>
      </c>
      <c r="AT203" s="196" t="s">
        <v>145</v>
      </c>
      <c r="AU203" s="196" t="s">
        <v>86</v>
      </c>
      <c r="AY203" s="16" t="s">
        <v>142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84</v>
      </c>
      <c r="BK203" s="197">
        <f>ROUND(I203*H203,2)</f>
        <v>0</v>
      </c>
      <c r="BL203" s="16" t="s">
        <v>193</v>
      </c>
      <c r="BM203" s="196" t="s">
        <v>755</v>
      </c>
    </row>
    <row r="204" spans="1:65" s="2" customFormat="1" ht="11.25">
      <c r="A204" s="33"/>
      <c r="B204" s="34"/>
      <c r="C204" s="35"/>
      <c r="D204" s="198" t="s">
        <v>151</v>
      </c>
      <c r="E204" s="35"/>
      <c r="F204" s="199" t="s">
        <v>756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151</v>
      </c>
      <c r="AU204" s="16" t="s">
        <v>86</v>
      </c>
    </row>
    <row r="205" spans="1:65" s="2" customFormat="1" ht="33" customHeight="1">
      <c r="A205" s="33"/>
      <c r="B205" s="34"/>
      <c r="C205" s="185" t="s">
        <v>7</v>
      </c>
      <c r="D205" s="185" t="s">
        <v>145</v>
      </c>
      <c r="E205" s="186" t="s">
        <v>560</v>
      </c>
      <c r="F205" s="187" t="s">
        <v>561</v>
      </c>
      <c r="G205" s="188" t="s">
        <v>260</v>
      </c>
      <c r="H205" s="226"/>
      <c r="I205" s="190"/>
      <c r="J205" s="191">
        <f>ROUND(I205*H205,2)</f>
        <v>0</v>
      </c>
      <c r="K205" s="187" t="s">
        <v>149</v>
      </c>
      <c r="L205" s="38"/>
      <c r="M205" s="192" t="s">
        <v>1</v>
      </c>
      <c r="N205" s="193" t="s">
        <v>41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193</v>
      </c>
      <c r="AT205" s="196" t="s">
        <v>145</v>
      </c>
      <c r="AU205" s="196" t="s">
        <v>86</v>
      </c>
      <c r="AY205" s="16" t="s">
        <v>142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84</v>
      </c>
      <c r="BK205" s="197">
        <f>ROUND(I205*H205,2)</f>
        <v>0</v>
      </c>
      <c r="BL205" s="16" t="s">
        <v>193</v>
      </c>
      <c r="BM205" s="196" t="s">
        <v>757</v>
      </c>
    </row>
    <row r="206" spans="1:65" s="2" customFormat="1" ht="11.25">
      <c r="A206" s="33"/>
      <c r="B206" s="34"/>
      <c r="C206" s="35"/>
      <c r="D206" s="198" t="s">
        <v>151</v>
      </c>
      <c r="E206" s="35"/>
      <c r="F206" s="199" t="s">
        <v>563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151</v>
      </c>
      <c r="AU206" s="16" t="s">
        <v>86</v>
      </c>
    </row>
    <row r="207" spans="1:65" s="12" customFormat="1" ht="22.9" customHeight="1">
      <c r="B207" s="169"/>
      <c r="C207" s="170"/>
      <c r="D207" s="171" t="s">
        <v>75</v>
      </c>
      <c r="E207" s="183" t="s">
        <v>564</v>
      </c>
      <c r="F207" s="183" t="s">
        <v>565</v>
      </c>
      <c r="G207" s="170"/>
      <c r="H207" s="170"/>
      <c r="I207" s="173"/>
      <c r="J207" s="184">
        <f>BK207</f>
        <v>0</v>
      </c>
      <c r="K207" s="170"/>
      <c r="L207" s="175"/>
      <c r="M207" s="176"/>
      <c r="N207" s="177"/>
      <c r="O207" s="177"/>
      <c r="P207" s="178">
        <f>SUM(P208:P211)</f>
        <v>0</v>
      </c>
      <c r="Q207" s="177"/>
      <c r="R207" s="178">
        <f>SUM(R208:R211)</f>
        <v>4.4879999999999998E-3</v>
      </c>
      <c r="S207" s="177"/>
      <c r="T207" s="179">
        <f>SUM(T208:T211)</f>
        <v>4.7497999999999999E-2</v>
      </c>
      <c r="AR207" s="180" t="s">
        <v>86</v>
      </c>
      <c r="AT207" s="181" t="s">
        <v>75</v>
      </c>
      <c r="AU207" s="181" t="s">
        <v>84</v>
      </c>
      <c r="AY207" s="180" t="s">
        <v>142</v>
      </c>
      <c r="BK207" s="182">
        <f>SUM(BK208:BK211)</f>
        <v>0</v>
      </c>
    </row>
    <row r="208" spans="1:65" s="2" customFormat="1" ht="21.75" customHeight="1">
      <c r="A208" s="33"/>
      <c r="B208" s="34"/>
      <c r="C208" s="185" t="s">
        <v>212</v>
      </c>
      <c r="D208" s="185" t="s">
        <v>145</v>
      </c>
      <c r="E208" s="186" t="s">
        <v>758</v>
      </c>
      <c r="F208" s="187" t="s">
        <v>759</v>
      </c>
      <c r="G208" s="188" t="s">
        <v>293</v>
      </c>
      <c r="H208" s="189">
        <v>18.7</v>
      </c>
      <c r="I208" s="190"/>
      <c r="J208" s="191">
        <f>ROUND(I208*H208,2)</f>
        <v>0</v>
      </c>
      <c r="K208" s="187" t="s">
        <v>149</v>
      </c>
      <c r="L208" s="38"/>
      <c r="M208" s="192" t="s">
        <v>1</v>
      </c>
      <c r="N208" s="193" t="s">
        <v>41</v>
      </c>
      <c r="O208" s="70"/>
      <c r="P208" s="194">
        <f>O208*H208</f>
        <v>0</v>
      </c>
      <c r="Q208" s="194">
        <v>2.4000000000000001E-4</v>
      </c>
      <c r="R208" s="194">
        <f>Q208*H208</f>
        <v>4.4879999999999998E-3</v>
      </c>
      <c r="S208" s="194">
        <v>2.5400000000000002E-3</v>
      </c>
      <c r="T208" s="195">
        <f>S208*H208</f>
        <v>4.7497999999999999E-2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193</v>
      </c>
      <c r="AT208" s="196" t="s">
        <v>145</v>
      </c>
      <c r="AU208" s="196" t="s">
        <v>86</v>
      </c>
      <c r="AY208" s="16" t="s">
        <v>142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84</v>
      </c>
      <c r="BK208" s="197">
        <f>ROUND(I208*H208,2)</f>
        <v>0</v>
      </c>
      <c r="BL208" s="16" t="s">
        <v>193</v>
      </c>
      <c r="BM208" s="196" t="s">
        <v>760</v>
      </c>
    </row>
    <row r="209" spans="1:65" s="2" customFormat="1" ht="11.25">
      <c r="A209" s="33"/>
      <c r="B209" s="34"/>
      <c r="C209" s="35"/>
      <c r="D209" s="198" t="s">
        <v>151</v>
      </c>
      <c r="E209" s="35"/>
      <c r="F209" s="199" t="s">
        <v>761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151</v>
      </c>
      <c r="AU209" s="16" t="s">
        <v>86</v>
      </c>
    </row>
    <row r="210" spans="1:65" s="13" customFormat="1" ht="11.25">
      <c r="B210" s="203"/>
      <c r="C210" s="204"/>
      <c r="D210" s="205" t="s">
        <v>153</v>
      </c>
      <c r="E210" s="206" t="s">
        <v>1</v>
      </c>
      <c r="F210" s="207" t="s">
        <v>762</v>
      </c>
      <c r="G210" s="204"/>
      <c r="H210" s="208">
        <v>18.7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153</v>
      </c>
      <c r="AU210" s="214" t="s">
        <v>86</v>
      </c>
      <c r="AV210" s="13" t="s">
        <v>86</v>
      </c>
      <c r="AW210" s="13" t="s">
        <v>33</v>
      </c>
      <c r="AX210" s="13" t="s">
        <v>76</v>
      </c>
      <c r="AY210" s="214" t="s">
        <v>142</v>
      </c>
    </row>
    <row r="211" spans="1:65" s="14" customFormat="1" ht="11.25">
      <c r="B211" s="215"/>
      <c r="C211" s="216"/>
      <c r="D211" s="205" t="s">
        <v>153</v>
      </c>
      <c r="E211" s="217" t="s">
        <v>1</v>
      </c>
      <c r="F211" s="218" t="s">
        <v>155</v>
      </c>
      <c r="G211" s="216"/>
      <c r="H211" s="219">
        <v>18.7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153</v>
      </c>
      <c r="AU211" s="225" t="s">
        <v>86</v>
      </c>
      <c r="AV211" s="14" t="s">
        <v>150</v>
      </c>
      <c r="AW211" s="14" t="s">
        <v>33</v>
      </c>
      <c r="AX211" s="14" t="s">
        <v>84</v>
      </c>
      <c r="AY211" s="225" t="s">
        <v>142</v>
      </c>
    </row>
    <row r="212" spans="1:65" s="12" customFormat="1" ht="22.9" customHeight="1">
      <c r="B212" s="169"/>
      <c r="C212" s="170"/>
      <c r="D212" s="171" t="s">
        <v>75</v>
      </c>
      <c r="E212" s="183" t="s">
        <v>232</v>
      </c>
      <c r="F212" s="183" t="s">
        <v>233</v>
      </c>
      <c r="G212" s="170"/>
      <c r="H212" s="170"/>
      <c r="I212" s="173"/>
      <c r="J212" s="184">
        <f>BK212</f>
        <v>0</v>
      </c>
      <c r="K212" s="170"/>
      <c r="L212" s="175"/>
      <c r="M212" s="176"/>
      <c r="N212" s="177"/>
      <c r="O212" s="177"/>
      <c r="P212" s="178">
        <f>SUM(P213:P220)</f>
        <v>0</v>
      </c>
      <c r="Q212" s="177"/>
      <c r="R212" s="178">
        <f>SUM(R213:R220)</f>
        <v>0</v>
      </c>
      <c r="S212" s="177"/>
      <c r="T212" s="179">
        <f>SUM(T213:T220)</f>
        <v>0</v>
      </c>
      <c r="AR212" s="180" t="s">
        <v>86</v>
      </c>
      <c r="AT212" s="181" t="s">
        <v>75</v>
      </c>
      <c r="AU212" s="181" t="s">
        <v>84</v>
      </c>
      <c r="AY212" s="180" t="s">
        <v>142</v>
      </c>
      <c r="BK212" s="182">
        <f>SUM(BK213:BK220)</f>
        <v>0</v>
      </c>
    </row>
    <row r="213" spans="1:65" s="2" customFormat="1" ht="24.2" customHeight="1">
      <c r="A213" s="33"/>
      <c r="B213" s="34"/>
      <c r="C213" s="185" t="s">
        <v>274</v>
      </c>
      <c r="D213" s="185" t="s">
        <v>145</v>
      </c>
      <c r="E213" s="186" t="s">
        <v>763</v>
      </c>
      <c r="F213" s="187" t="s">
        <v>764</v>
      </c>
      <c r="G213" s="188" t="s">
        <v>160</v>
      </c>
      <c r="H213" s="189">
        <v>3</v>
      </c>
      <c r="I213" s="190"/>
      <c r="J213" s="191">
        <f>ROUND(I213*H213,2)</f>
        <v>0</v>
      </c>
      <c r="K213" s="187" t="s">
        <v>149</v>
      </c>
      <c r="L213" s="38"/>
      <c r="M213" s="192" t="s">
        <v>1</v>
      </c>
      <c r="N213" s="193" t="s">
        <v>41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193</v>
      </c>
      <c r="AT213" s="196" t="s">
        <v>145</v>
      </c>
      <c r="AU213" s="196" t="s">
        <v>86</v>
      </c>
      <c r="AY213" s="16" t="s">
        <v>142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84</v>
      </c>
      <c r="BK213" s="197">
        <f>ROUND(I213*H213,2)</f>
        <v>0</v>
      </c>
      <c r="BL213" s="16" t="s">
        <v>193</v>
      </c>
      <c r="BM213" s="196" t="s">
        <v>228</v>
      </c>
    </row>
    <row r="214" spans="1:65" s="2" customFormat="1" ht="11.25">
      <c r="A214" s="33"/>
      <c r="B214" s="34"/>
      <c r="C214" s="35"/>
      <c r="D214" s="198" t="s">
        <v>151</v>
      </c>
      <c r="E214" s="35"/>
      <c r="F214" s="199" t="s">
        <v>765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151</v>
      </c>
      <c r="AU214" s="16" t="s">
        <v>86</v>
      </c>
    </row>
    <row r="215" spans="1:65" s="2" customFormat="1" ht="16.5" customHeight="1">
      <c r="A215" s="33"/>
      <c r="B215" s="34"/>
      <c r="C215" s="227" t="s">
        <v>216</v>
      </c>
      <c r="D215" s="227" t="s">
        <v>314</v>
      </c>
      <c r="E215" s="228" t="s">
        <v>766</v>
      </c>
      <c r="F215" s="229" t="s">
        <v>767</v>
      </c>
      <c r="G215" s="230" t="s">
        <v>160</v>
      </c>
      <c r="H215" s="231">
        <v>3</v>
      </c>
      <c r="I215" s="232"/>
      <c r="J215" s="233">
        <f>ROUND(I215*H215,2)</f>
        <v>0</v>
      </c>
      <c r="K215" s="229" t="s">
        <v>149</v>
      </c>
      <c r="L215" s="234"/>
      <c r="M215" s="235" t="s">
        <v>1</v>
      </c>
      <c r="N215" s="236" t="s">
        <v>41</v>
      </c>
      <c r="O215" s="7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317</v>
      </c>
      <c r="AT215" s="196" t="s">
        <v>314</v>
      </c>
      <c r="AU215" s="196" t="s">
        <v>86</v>
      </c>
      <c r="AY215" s="16" t="s">
        <v>142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84</v>
      </c>
      <c r="BK215" s="197">
        <f>ROUND(I215*H215,2)</f>
        <v>0</v>
      </c>
      <c r="BL215" s="16" t="s">
        <v>193</v>
      </c>
      <c r="BM215" s="196" t="s">
        <v>313</v>
      </c>
    </row>
    <row r="216" spans="1:65" s="2" customFormat="1" ht="21.75" customHeight="1">
      <c r="A216" s="33"/>
      <c r="B216" s="34"/>
      <c r="C216" s="185" t="s">
        <v>286</v>
      </c>
      <c r="D216" s="185" t="s">
        <v>145</v>
      </c>
      <c r="E216" s="186" t="s">
        <v>768</v>
      </c>
      <c r="F216" s="187" t="s">
        <v>769</v>
      </c>
      <c r="G216" s="188" t="s">
        <v>160</v>
      </c>
      <c r="H216" s="189">
        <v>3</v>
      </c>
      <c r="I216" s="190"/>
      <c r="J216" s="191">
        <f>ROUND(I216*H216,2)</f>
        <v>0</v>
      </c>
      <c r="K216" s="187" t="s">
        <v>149</v>
      </c>
      <c r="L216" s="38"/>
      <c r="M216" s="192" t="s">
        <v>1</v>
      </c>
      <c r="N216" s="193" t="s">
        <v>41</v>
      </c>
      <c r="O216" s="70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193</v>
      </c>
      <c r="AT216" s="196" t="s">
        <v>145</v>
      </c>
      <c r="AU216" s="196" t="s">
        <v>86</v>
      </c>
      <c r="AY216" s="16" t="s">
        <v>142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84</v>
      </c>
      <c r="BK216" s="197">
        <f>ROUND(I216*H216,2)</f>
        <v>0</v>
      </c>
      <c r="BL216" s="16" t="s">
        <v>193</v>
      </c>
      <c r="BM216" s="196" t="s">
        <v>317</v>
      </c>
    </row>
    <row r="217" spans="1:65" s="2" customFormat="1" ht="11.25">
      <c r="A217" s="33"/>
      <c r="B217" s="34"/>
      <c r="C217" s="35"/>
      <c r="D217" s="198" t="s">
        <v>151</v>
      </c>
      <c r="E217" s="35"/>
      <c r="F217" s="199" t="s">
        <v>770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151</v>
      </c>
      <c r="AU217" s="16" t="s">
        <v>86</v>
      </c>
    </row>
    <row r="218" spans="1:65" s="2" customFormat="1" ht="24.2" customHeight="1">
      <c r="A218" s="33"/>
      <c r="B218" s="34"/>
      <c r="C218" s="227" t="s">
        <v>222</v>
      </c>
      <c r="D218" s="227" t="s">
        <v>314</v>
      </c>
      <c r="E218" s="228" t="s">
        <v>771</v>
      </c>
      <c r="F218" s="229" t="s">
        <v>772</v>
      </c>
      <c r="G218" s="230" t="s">
        <v>160</v>
      </c>
      <c r="H218" s="231">
        <v>3</v>
      </c>
      <c r="I218" s="232"/>
      <c r="J218" s="233">
        <f>ROUND(I218*H218,2)</f>
        <v>0</v>
      </c>
      <c r="K218" s="229" t="s">
        <v>149</v>
      </c>
      <c r="L218" s="234"/>
      <c r="M218" s="235" t="s">
        <v>1</v>
      </c>
      <c r="N218" s="236" t="s">
        <v>41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317</v>
      </c>
      <c r="AT218" s="196" t="s">
        <v>314</v>
      </c>
      <c r="AU218" s="196" t="s">
        <v>86</v>
      </c>
      <c r="AY218" s="16" t="s">
        <v>142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84</v>
      </c>
      <c r="BK218" s="197">
        <f>ROUND(I218*H218,2)</f>
        <v>0</v>
      </c>
      <c r="BL218" s="16" t="s">
        <v>193</v>
      </c>
      <c r="BM218" s="196" t="s">
        <v>332</v>
      </c>
    </row>
    <row r="219" spans="1:65" s="2" customFormat="1" ht="33" customHeight="1">
      <c r="A219" s="33"/>
      <c r="B219" s="34"/>
      <c r="C219" s="185" t="s">
        <v>297</v>
      </c>
      <c r="D219" s="185" t="s">
        <v>145</v>
      </c>
      <c r="E219" s="186" t="s">
        <v>258</v>
      </c>
      <c r="F219" s="187" t="s">
        <v>259</v>
      </c>
      <c r="G219" s="188" t="s">
        <v>260</v>
      </c>
      <c r="H219" s="226"/>
      <c r="I219" s="190"/>
      <c r="J219" s="191">
        <f>ROUND(I219*H219,2)</f>
        <v>0</v>
      </c>
      <c r="K219" s="187" t="s">
        <v>149</v>
      </c>
      <c r="L219" s="38"/>
      <c r="M219" s="192" t="s">
        <v>1</v>
      </c>
      <c r="N219" s="193" t="s">
        <v>41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193</v>
      </c>
      <c r="AT219" s="196" t="s">
        <v>145</v>
      </c>
      <c r="AU219" s="196" t="s">
        <v>86</v>
      </c>
      <c r="AY219" s="16" t="s">
        <v>142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84</v>
      </c>
      <c r="BK219" s="197">
        <f>ROUND(I219*H219,2)</f>
        <v>0</v>
      </c>
      <c r="BL219" s="16" t="s">
        <v>193</v>
      </c>
      <c r="BM219" s="196" t="s">
        <v>341</v>
      </c>
    </row>
    <row r="220" spans="1:65" s="2" customFormat="1" ht="11.25">
      <c r="A220" s="33"/>
      <c r="B220" s="34"/>
      <c r="C220" s="35"/>
      <c r="D220" s="198" t="s">
        <v>151</v>
      </c>
      <c r="E220" s="35"/>
      <c r="F220" s="199" t="s">
        <v>262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151</v>
      </c>
      <c r="AU220" s="16" t="s">
        <v>86</v>
      </c>
    </row>
    <row r="221" spans="1:65" s="12" customFormat="1" ht="22.9" customHeight="1">
      <c r="B221" s="169"/>
      <c r="C221" s="170"/>
      <c r="D221" s="171" t="s">
        <v>75</v>
      </c>
      <c r="E221" s="183" t="s">
        <v>618</v>
      </c>
      <c r="F221" s="183" t="s">
        <v>619</v>
      </c>
      <c r="G221" s="170"/>
      <c r="H221" s="170"/>
      <c r="I221" s="173"/>
      <c r="J221" s="184">
        <f>BK221</f>
        <v>0</v>
      </c>
      <c r="K221" s="170"/>
      <c r="L221" s="175"/>
      <c r="M221" s="176"/>
      <c r="N221" s="177"/>
      <c r="O221" s="177"/>
      <c r="P221" s="178">
        <f>SUM(P222:P231)</f>
        <v>0</v>
      </c>
      <c r="Q221" s="177"/>
      <c r="R221" s="178">
        <f>SUM(R222:R231)</f>
        <v>5.9400000000000008E-3</v>
      </c>
      <c r="S221" s="177"/>
      <c r="T221" s="179">
        <f>SUM(T222:T231)</f>
        <v>0</v>
      </c>
      <c r="AR221" s="180" t="s">
        <v>86</v>
      </c>
      <c r="AT221" s="181" t="s">
        <v>75</v>
      </c>
      <c r="AU221" s="181" t="s">
        <v>84</v>
      </c>
      <c r="AY221" s="180" t="s">
        <v>142</v>
      </c>
      <c r="BK221" s="182">
        <f>SUM(BK222:BK231)</f>
        <v>0</v>
      </c>
    </row>
    <row r="222" spans="1:65" s="2" customFormat="1" ht="24.2" customHeight="1">
      <c r="A222" s="33"/>
      <c r="B222" s="34"/>
      <c r="C222" s="185" t="s">
        <v>228</v>
      </c>
      <c r="D222" s="185" t="s">
        <v>145</v>
      </c>
      <c r="E222" s="186" t="s">
        <v>624</v>
      </c>
      <c r="F222" s="187" t="s">
        <v>625</v>
      </c>
      <c r="G222" s="188" t="s">
        <v>160</v>
      </c>
      <c r="H222" s="189">
        <v>2</v>
      </c>
      <c r="I222" s="190"/>
      <c r="J222" s="191">
        <f>ROUND(I222*H222,2)</f>
        <v>0</v>
      </c>
      <c r="K222" s="187" t="s">
        <v>1</v>
      </c>
      <c r="L222" s="38"/>
      <c r="M222" s="192" t="s">
        <v>1</v>
      </c>
      <c r="N222" s="193" t="s">
        <v>41</v>
      </c>
      <c r="O222" s="70"/>
      <c r="P222" s="194">
        <f>O222*H222</f>
        <v>0</v>
      </c>
      <c r="Q222" s="194">
        <v>2.0500000000000002E-3</v>
      </c>
      <c r="R222" s="194">
        <f>Q222*H222</f>
        <v>4.1000000000000003E-3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84</v>
      </c>
      <c r="AT222" s="196" t="s">
        <v>145</v>
      </c>
      <c r="AU222" s="196" t="s">
        <v>86</v>
      </c>
      <c r="AY222" s="16" t="s">
        <v>142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84</v>
      </c>
      <c r="BK222" s="197">
        <f>ROUND(I222*H222,2)</f>
        <v>0</v>
      </c>
      <c r="BL222" s="16" t="s">
        <v>84</v>
      </c>
      <c r="BM222" s="196" t="s">
        <v>773</v>
      </c>
    </row>
    <row r="223" spans="1:65" s="13" customFormat="1" ht="11.25">
      <c r="B223" s="203"/>
      <c r="C223" s="204"/>
      <c r="D223" s="205" t="s">
        <v>153</v>
      </c>
      <c r="E223" s="206" t="s">
        <v>1</v>
      </c>
      <c r="F223" s="207" t="s">
        <v>774</v>
      </c>
      <c r="G223" s="204"/>
      <c r="H223" s="208">
        <v>1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153</v>
      </c>
      <c r="AU223" s="214" t="s">
        <v>86</v>
      </c>
      <c r="AV223" s="13" t="s">
        <v>86</v>
      </c>
      <c r="AW223" s="13" t="s">
        <v>33</v>
      </c>
      <c r="AX223" s="13" t="s">
        <v>76</v>
      </c>
      <c r="AY223" s="214" t="s">
        <v>142</v>
      </c>
    </row>
    <row r="224" spans="1:65" s="13" customFormat="1" ht="11.25">
      <c r="B224" s="203"/>
      <c r="C224" s="204"/>
      <c r="D224" s="205" t="s">
        <v>153</v>
      </c>
      <c r="E224" s="206" t="s">
        <v>1</v>
      </c>
      <c r="F224" s="207" t="s">
        <v>775</v>
      </c>
      <c r="G224" s="204"/>
      <c r="H224" s="208">
        <v>1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153</v>
      </c>
      <c r="AU224" s="214" t="s">
        <v>86</v>
      </c>
      <c r="AV224" s="13" t="s">
        <v>86</v>
      </c>
      <c r="AW224" s="13" t="s">
        <v>33</v>
      </c>
      <c r="AX224" s="13" t="s">
        <v>76</v>
      </c>
      <c r="AY224" s="214" t="s">
        <v>142</v>
      </c>
    </row>
    <row r="225" spans="1:65" s="14" customFormat="1" ht="11.25">
      <c r="B225" s="215"/>
      <c r="C225" s="216"/>
      <c r="D225" s="205" t="s">
        <v>153</v>
      </c>
      <c r="E225" s="217" t="s">
        <v>1</v>
      </c>
      <c r="F225" s="218" t="s">
        <v>155</v>
      </c>
      <c r="G225" s="216"/>
      <c r="H225" s="219">
        <v>2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153</v>
      </c>
      <c r="AU225" s="225" t="s">
        <v>86</v>
      </c>
      <c r="AV225" s="14" t="s">
        <v>150</v>
      </c>
      <c r="AW225" s="14" t="s">
        <v>33</v>
      </c>
      <c r="AX225" s="14" t="s">
        <v>84</v>
      </c>
      <c r="AY225" s="225" t="s">
        <v>142</v>
      </c>
    </row>
    <row r="226" spans="1:65" s="2" customFormat="1" ht="24.2" customHeight="1">
      <c r="A226" s="33"/>
      <c r="B226" s="34"/>
      <c r="C226" s="227" t="s">
        <v>308</v>
      </c>
      <c r="D226" s="227" t="s">
        <v>314</v>
      </c>
      <c r="E226" s="228" t="s">
        <v>628</v>
      </c>
      <c r="F226" s="229" t="s">
        <v>629</v>
      </c>
      <c r="G226" s="230" t="s">
        <v>160</v>
      </c>
      <c r="H226" s="231">
        <v>1</v>
      </c>
      <c r="I226" s="232"/>
      <c r="J226" s="233">
        <f>ROUND(I226*H226,2)</f>
        <v>0</v>
      </c>
      <c r="K226" s="229" t="s">
        <v>1</v>
      </c>
      <c r="L226" s="234"/>
      <c r="M226" s="235" t="s">
        <v>1</v>
      </c>
      <c r="N226" s="236" t="s">
        <v>41</v>
      </c>
      <c r="O226" s="70"/>
      <c r="P226" s="194">
        <f>O226*H226</f>
        <v>0</v>
      </c>
      <c r="Q226" s="194">
        <v>1.8400000000000001E-3</v>
      </c>
      <c r="R226" s="194">
        <f>Q226*H226</f>
        <v>1.8400000000000001E-3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86</v>
      </c>
      <c r="AT226" s="196" t="s">
        <v>314</v>
      </c>
      <c r="AU226" s="196" t="s">
        <v>86</v>
      </c>
      <c r="AY226" s="16" t="s">
        <v>142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84</v>
      </c>
      <c r="BK226" s="197">
        <f>ROUND(I226*H226,2)</f>
        <v>0</v>
      </c>
      <c r="BL226" s="16" t="s">
        <v>84</v>
      </c>
      <c r="BM226" s="196" t="s">
        <v>776</v>
      </c>
    </row>
    <row r="227" spans="1:65" s="2" customFormat="1" ht="16.5" customHeight="1">
      <c r="A227" s="33"/>
      <c r="B227" s="34"/>
      <c r="C227" s="185" t="s">
        <v>313</v>
      </c>
      <c r="D227" s="185" t="s">
        <v>145</v>
      </c>
      <c r="E227" s="186" t="s">
        <v>631</v>
      </c>
      <c r="F227" s="187" t="s">
        <v>632</v>
      </c>
      <c r="G227" s="188" t="s">
        <v>237</v>
      </c>
      <c r="H227" s="189">
        <v>1</v>
      </c>
      <c r="I227" s="190"/>
      <c r="J227" s="191">
        <f>ROUND(I227*H227,2)</f>
        <v>0</v>
      </c>
      <c r="K227" s="187" t="s">
        <v>1</v>
      </c>
      <c r="L227" s="38"/>
      <c r="M227" s="192" t="s">
        <v>1</v>
      </c>
      <c r="N227" s="193" t="s">
        <v>41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193</v>
      </c>
      <c r="AT227" s="196" t="s">
        <v>145</v>
      </c>
      <c r="AU227" s="196" t="s">
        <v>86</v>
      </c>
      <c r="AY227" s="16" t="s">
        <v>142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84</v>
      </c>
      <c r="BK227" s="197">
        <f>ROUND(I227*H227,2)</f>
        <v>0</v>
      </c>
      <c r="BL227" s="16" t="s">
        <v>193</v>
      </c>
      <c r="BM227" s="196" t="s">
        <v>271</v>
      </c>
    </row>
    <row r="228" spans="1:65" s="2" customFormat="1" ht="24.2" customHeight="1">
      <c r="A228" s="33"/>
      <c r="B228" s="34"/>
      <c r="C228" s="185" t="s">
        <v>319</v>
      </c>
      <c r="D228" s="185" t="s">
        <v>145</v>
      </c>
      <c r="E228" s="186" t="s">
        <v>633</v>
      </c>
      <c r="F228" s="187" t="s">
        <v>634</v>
      </c>
      <c r="G228" s="188" t="s">
        <v>160</v>
      </c>
      <c r="H228" s="189">
        <v>2</v>
      </c>
      <c r="I228" s="190"/>
      <c r="J228" s="191">
        <f>ROUND(I228*H228,2)</f>
        <v>0</v>
      </c>
      <c r="K228" s="187" t="s">
        <v>149</v>
      </c>
      <c r="L228" s="38"/>
      <c r="M228" s="192" t="s">
        <v>1</v>
      </c>
      <c r="N228" s="193" t="s">
        <v>41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193</v>
      </c>
      <c r="AT228" s="196" t="s">
        <v>145</v>
      </c>
      <c r="AU228" s="196" t="s">
        <v>86</v>
      </c>
      <c r="AY228" s="16" t="s">
        <v>142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84</v>
      </c>
      <c r="BK228" s="197">
        <f>ROUND(I228*H228,2)</f>
        <v>0</v>
      </c>
      <c r="BL228" s="16" t="s">
        <v>193</v>
      </c>
      <c r="BM228" s="196" t="s">
        <v>439</v>
      </c>
    </row>
    <row r="229" spans="1:65" s="2" customFormat="1" ht="11.25">
      <c r="A229" s="33"/>
      <c r="B229" s="34"/>
      <c r="C229" s="35"/>
      <c r="D229" s="198" t="s">
        <v>151</v>
      </c>
      <c r="E229" s="35"/>
      <c r="F229" s="199" t="s">
        <v>635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151</v>
      </c>
      <c r="AU229" s="16" t="s">
        <v>86</v>
      </c>
    </row>
    <row r="230" spans="1:65" s="2" customFormat="1" ht="33" customHeight="1">
      <c r="A230" s="33"/>
      <c r="B230" s="34"/>
      <c r="C230" s="185" t="s">
        <v>317</v>
      </c>
      <c r="D230" s="185" t="s">
        <v>145</v>
      </c>
      <c r="E230" s="186" t="s">
        <v>636</v>
      </c>
      <c r="F230" s="187" t="s">
        <v>637</v>
      </c>
      <c r="G230" s="188" t="s">
        <v>260</v>
      </c>
      <c r="H230" s="226"/>
      <c r="I230" s="190"/>
      <c r="J230" s="191">
        <f>ROUND(I230*H230,2)</f>
        <v>0</v>
      </c>
      <c r="K230" s="187" t="s">
        <v>149</v>
      </c>
      <c r="L230" s="38"/>
      <c r="M230" s="192" t="s">
        <v>1</v>
      </c>
      <c r="N230" s="193" t="s">
        <v>41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193</v>
      </c>
      <c r="AT230" s="196" t="s">
        <v>145</v>
      </c>
      <c r="AU230" s="196" t="s">
        <v>86</v>
      </c>
      <c r="AY230" s="16" t="s">
        <v>142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193</v>
      </c>
      <c r="BM230" s="196" t="s">
        <v>452</v>
      </c>
    </row>
    <row r="231" spans="1:65" s="2" customFormat="1" ht="11.25">
      <c r="A231" s="33"/>
      <c r="B231" s="34"/>
      <c r="C231" s="35"/>
      <c r="D231" s="198" t="s">
        <v>151</v>
      </c>
      <c r="E231" s="35"/>
      <c r="F231" s="199" t="s">
        <v>638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151</v>
      </c>
      <c r="AU231" s="16" t="s">
        <v>86</v>
      </c>
    </row>
    <row r="232" spans="1:65" s="12" customFormat="1" ht="22.9" customHeight="1">
      <c r="B232" s="169"/>
      <c r="C232" s="170"/>
      <c r="D232" s="171" t="s">
        <v>75</v>
      </c>
      <c r="E232" s="183" t="s">
        <v>302</v>
      </c>
      <c r="F232" s="183" t="s">
        <v>303</v>
      </c>
      <c r="G232" s="170"/>
      <c r="H232" s="170"/>
      <c r="I232" s="173"/>
      <c r="J232" s="184">
        <f>BK232</f>
        <v>0</v>
      </c>
      <c r="K232" s="170"/>
      <c r="L232" s="175"/>
      <c r="M232" s="176"/>
      <c r="N232" s="177"/>
      <c r="O232" s="177"/>
      <c r="P232" s="178">
        <f>SUM(P233:P243)</f>
        <v>0</v>
      </c>
      <c r="Q232" s="177"/>
      <c r="R232" s="178">
        <f>SUM(R233:R243)</f>
        <v>0</v>
      </c>
      <c r="S232" s="177"/>
      <c r="T232" s="179">
        <f>SUM(T233:T243)</f>
        <v>0</v>
      </c>
      <c r="AR232" s="180" t="s">
        <v>86</v>
      </c>
      <c r="AT232" s="181" t="s">
        <v>75</v>
      </c>
      <c r="AU232" s="181" t="s">
        <v>84</v>
      </c>
      <c r="AY232" s="180" t="s">
        <v>142</v>
      </c>
      <c r="BK232" s="182">
        <f>SUM(BK233:BK243)</f>
        <v>0</v>
      </c>
    </row>
    <row r="233" spans="1:65" s="2" customFormat="1" ht="16.5" customHeight="1">
      <c r="A233" s="33"/>
      <c r="B233" s="34"/>
      <c r="C233" s="185" t="s">
        <v>327</v>
      </c>
      <c r="D233" s="185" t="s">
        <v>145</v>
      </c>
      <c r="E233" s="186" t="s">
        <v>304</v>
      </c>
      <c r="F233" s="187" t="s">
        <v>305</v>
      </c>
      <c r="G233" s="188" t="s">
        <v>160</v>
      </c>
      <c r="H233" s="189">
        <v>5</v>
      </c>
      <c r="I233" s="190"/>
      <c r="J233" s="191">
        <f>ROUND(I233*H233,2)</f>
        <v>0</v>
      </c>
      <c r="K233" s="187" t="s">
        <v>149</v>
      </c>
      <c r="L233" s="38"/>
      <c r="M233" s="192" t="s">
        <v>1</v>
      </c>
      <c r="N233" s="193" t="s">
        <v>41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193</v>
      </c>
      <c r="AT233" s="196" t="s">
        <v>145</v>
      </c>
      <c r="AU233" s="196" t="s">
        <v>86</v>
      </c>
      <c r="AY233" s="16" t="s">
        <v>142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84</v>
      </c>
      <c r="BK233" s="197">
        <f>ROUND(I233*H233,2)</f>
        <v>0</v>
      </c>
      <c r="BL233" s="16" t="s">
        <v>193</v>
      </c>
      <c r="BM233" s="196" t="s">
        <v>462</v>
      </c>
    </row>
    <row r="234" spans="1:65" s="2" customFormat="1" ht="11.25">
      <c r="A234" s="33"/>
      <c r="B234" s="34"/>
      <c r="C234" s="35"/>
      <c r="D234" s="198" t="s">
        <v>151</v>
      </c>
      <c r="E234" s="35"/>
      <c r="F234" s="199" t="s">
        <v>307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151</v>
      </c>
      <c r="AU234" s="16" t="s">
        <v>86</v>
      </c>
    </row>
    <row r="235" spans="1:65" s="2" customFormat="1" ht="24.2" customHeight="1">
      <c r="A235" s="33"/>
      <c r="B235" s="34"/>
      <c r="C235" s="185" t="s">
        <v>332</v>
      </c>
      <c r="D235" s="185" t="s">
        <v>145</v>
      </c>
      <c r="E235" s="186" t="s">
        <v>342</v>
      </c>
      <c r="F235" s="187" t="s">
        <v>343</v>
      </c>
      <c r="G235" s="188" t="s">
        <v>160</v>
      </c>
      <c r="H235" s="189">
        <v>11</v>
      </c>
      <c r="I235" s="190"/>
      <c r="J235" s="191">
        <f>ROUND(I235*H235,2)</f>
        <v>0</v>
      </c>
      <c r="K235" s="187" t="s">
        <v>1</v>
      </c>
      <c r="L235" s="38"/>
      <c r="M235" s="192" t="s">
        <v>1</v>
      </c>
      <c r="N235" s="193" t="s">
        <v>41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193</v>
      </c>
      <c r="AT235" s="196" t="s">
        <v>145</v>
      </c>
      <c r="AU235" s="196" t="s">
        <v>86</v>
      </c>
      <c r="AY235" s="16" t="s">
        <v>142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193</v>
      </c>
      <c r="BM235" s="196" t="s">
        <v>306</v>
      </c>
    </row>
    <row r="236" spans="1:65" s="13" customFormat="1" ht="11.25">
      <c r="B236" s="203"/>
      <c r="C236" s="204"/>
      <c r="D236" s="205" t="s">
        <v>153</v>
      </c>
      <c r="E236" s="206" t="s">
        <v>1</v>
      </c>
      <c r="F236" s="207" t="s">
        <v>777</v>
      </c>
      <c r="G236" s="204"/>
      <c r="H236" s="208">
        <v>4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153</v>
      </c>
      <c r="AU236" s="214" t="s">
        <v>86</v>
      </c>
      <c r="AV236" s="13" t="s">
        <v>86</v>
      </c>
      <c r="AW236" s="13" t="s">
        <v>33</v>
      </c>
      <c r="AX236" s="13" t="s">
        <v>76</v>
      </c>
      <c r="AY236" s="214" t="s">
        <v>142</v>
      </c>
    </row>
    <row r="237" spans="1:65" s="13" customFormat="1" ht="11.25">
      <c r="B237" s="203"/>
      <c r="C237" s="204"/>
      <c r="D237" s="205" t="s">
        <v>153</v>
      </c>
      <c r="E237" s="206" t="s">
        <v>1</v>
      </c>
      <c r="F237" s="207" t="s">
        <v>778</v>
      </c>
      <c r="G237" s="204"/>
      <c r="H237" s="208">
        <v>3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153</v>
      </c>
      <c r="AU237" s="214" t="s">
        <v>86</v>
      </c>
      <c r="AV237" s="13" t="s">
        <v>86</v>
      </c>
      <c r="AW237" s="13" t="s">
        <v>33</v>
      </c>
      <c r="AX237" s="13" t="s">
        <v>76</v>
      </c>
      <c r="AY237" s="214" t="s">
        <v>142</v>
      </c>
    </row>
    <row r="238" spans="1:65" s="13" customFormat="1" ht="11.25">
      <c r="B238" s="203"/>
      <c r="C238" s="204"/>
      <c r="D238" s="205" t="s">
        <v>153</v>
      </c>
      <c r="E238" s="206" t="s">
        <v>1</v>
      </c>
      <c r="F238" s="207" t="s">
        <v>779</v>
      </c>
      <c r="G238" s="204"/>
      <c r="H238" s="208">
        <v>4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153</v>
      </c>
      <c r="AU238" s="214" t="s">
        <v>86</v>
      </c>
      <c r="AV238" s="13" t="s">
        <v>86</v>
      </c>
      <c r="AW238" s="13" t="s">
        <v>33</v>
      </c>
      <c r="AX238" s="13" t="s">
        <v>76</v>
      </c>
      <c r="AY238" s="214" t="s">
        <v>142</v>
      </c>
    </row>
    <row r="239" spans="1:65" s="14" customFormat="1" ht="11.25">
      <c r="B239" s="215"/>
      <c r="C239" s="216"/>
      <c r="D239" s="205" t="s">
        <v>153</v>
      </c>
      <c r="E239" s="217" t="s">
        <v>1</v>
      </c>
      <c r="F239" s="218" t="s">
        <v>155</v>
      </c>
      <c r="G239" s="216"/>
      <c r="H239" s="219">
        <v>11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153</v>
      </c>
      <c r="AU239" s="225" t="s">
        <v>86</v>
      </c>
      <c r="AV239" s="14" t="s">
        <v>150</v>
      </c>
      <c r="AW239" s="14" t="s">
        <v>33</v>
      </c>
      <c r="AX239" s="14" t="s">
        <v>84</v>
      </c>
      <c r="AY239" s="225" t="s">
        <v>142</v>
      </c>
    </row>
    <row r="240" spans="1:65" s="2" customFormat="1" ht="16.5" customHeight="1">
      <c r="A240" s="33"/>
      <c r="B240" s="34"/>
      <c r="C240" s="227" t="s">
        <v>336</v>
      </c>
      <c r="D240" s="227" t="s">
        <v>314</v>
      </c>
      <c r="E240" s="228" t="s">
        <v>346</v>
      </c>
      <c r="F240" s="229" t="s">
        <v>347</v>
      </c>
      <c r="G240" s="230" t="s">
        <v>293</v>
      </c>
      <c r="H240" s="231">
        <v>22</v>
      </c>
      <c r="I240" s="232"/>
      <c r="J240" s="233">
        <f>ROUND(I240*H240,2)</f>
        <v>0</v>
      </c>
      <c r="K240" s="229" t="s">
        <v>1</v>
      </c>
      <c r="L240" s="234"/>
      <c r="M240" s="235" t="s">
        <v>1</v>
      </c>
      <c r="N240" s="236" t="s">
        <v>41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317</v>
      </c>
      <c r="AT240" s="196" t="s">
        <v>314</v>
      </c>
      <c r="AU240" s="196" t="s">
        <v>86</v>
      </c>
      <c r="AY240" s="16" t="s">
        <v>142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84</v>
      </c>
      <c r="BK240" s="197">
        <f>ROUND(I240*H240,2)</f>
        <v>0</v>
      </c>
      <c r="BL240" s="16" t="s">
        <v>193</v>
      </c>
      <c r="BM240" s="196" t="s">
        <v>311</v>
      </c>
    </row>
    <row r="241" spans="1:65" s="2" customFormat="1" ht="16.5" customHeight="1">
      <c r="A241" s="33"/>
      <c r="B241" s="34"/>
      <c r="C241" s="227" t="s">
        <v>341</v>
      </c>
      <c r="D241" s="227" t="s">
        <v>314</v>
      </c>
      <c r="E241" s="228" t="s">
        <v>350</v>
      </c>
      <c r="F241" s="229" t="s">
        <v>351</v>
      </c>
      <c r="G241" s="230" t="s">
        <v>160</v>
      </c>
      <c r="H241" s="231">
        <v>22</v>
      </c>
      <c r="I241" s="232"/>
      <c r="J241" s="233">
        <f>ROUND(I241*H241,2)</f>
        <v>0</v>
      </c>
      <c r="K241" s="229" t="s">
        <v>1</v>
      </c>
      <c r="L241" s="234"/>
      <c r="M241" s="235" t="s">
        <v>1</v>
      </c>
      <c r="N241" s="236" t="s">
        <v>41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317</v>
      </c>
      <c r="AT241" s="196" t="s">
        <v>314</v>
      </c>
      <c r="AU241" s="196" t="s">
        <v>86</v>
      </c>
      <c r="AY241" s="16" t="s">
        <v>142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84</v>
      </c>
      <c r="BK241" s="197">
        <f>ROUND(I241*H241,2)</f>
        <v>0</v>
      </c>
      <c r="BL241" s="16" t="s">
        <v>193</v>
      </c>
      <c r="BM241" s="196" t="s">
        <v>318</v>
      </c>
    </row>
    <row r="242" spans="1:65" s="2" customFormat="1" ht="33" customHeight="1">
      <c r="A242" s="33"/>
      <c r="B242" s="34"/>
      <c r="C242" s="185" t="s">
        <v>345</v>
      </c>
      <c r="D242" s="185" t="s">
        <v>145</v>
      </c>
      <c r="E242" s="186" t="s">
        <v>354</v>
      </c>
      <c r="F242" s="187" t="s">
        <v>355</v>
      </c>
      <c r="G242" s="188" t="s">
        <v>260</v>
      </c>
      <c r="H242" s="226"/>
      <c r="I242" s="190"/>
      <c r="J242" s="191">
        <f>ROUND(I242*H242,2)</f>
        <v>0</v>
      </c>
      <c r="K242" s="187" t="s">
        <v>149</v>
      </c>
      <c r="L242" s="38"/>
      <c r="M242" s="192" t="s">
        <v>1</v>
      </c>
      <c r="N242" s="193" t="s">
        <v>41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193</v>
      </c>
      <c r="AT242" s="196" t="s">
        <v>145</v>
      </c>
      <c r="AU242" s="196" t="s">
        <v>86</v>
      </c>
      <c r="AY242" s="16" t="s">
        <v>142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84</v>
      </c>
      <c r="BK242" s="197">
        <f>ROUND(I242*H242,2)</f>
        <v>0</v>
      </c>
      <c r="BL242" s="16" t="s">
        <v>193</v>
      </c>
      <c r="BM242" s="196" t="s">
        <v>322</v>
      </c>
    </row>
    <row r="243" spans="1:65" s="2" customFormat="1" ht="11.25">
      <c r="A243" s="33"/>
      <c r="B243" s="34"/>
      <c r="C243" s="35"/>
      <c r="D243" s="198" t="s">
        <v>151</v>
      </c>
      <c r="E243" s="35"/>
      <c r="F243" s="199" t="s">
        <v>357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151</v>
      </c>
      <c r="AU243" s="16" t="s">
        <v>86</v>
      </c>
    </row>
    <row r="244" spans="1:65" s="12" customFormat="1" ht="22.9" customHeight="1">
      <c r="B244" s="169"/>
      <c r="C244" s="170"/>
      <c r="D244" s="171" t="s">
        <v>75</v>
      </c>
      <c r="E244" s="183" t="s">
        <v>374</v>
      </c>
      <c r="F244" s="183" t="s">
        <v>375</v>
      </c>
      <c r="G244" s="170"/>
      <c r="H244" s="170"/>
      <c r="I244" s="173"/>
      <c r="J244" s="184">
        <f>BK244</f>
        <v>0</v>
      </c>
      <c r="K244" s="170"/>
      <c r="L244" s="175"/>
      <c r="M244" s="176"/>
      <c r="N244" s="177"/>
      <c r="O244" s="177"/>
      <c r="P244" s="178">
        <f>SUM(P245:P255)</f>
        <v>0</v>
      </c>
      <c r="Q244" s="177"/>
      <c r="R244" s="178">
        <f>SUM(R245:R255)</f>
        <v>6.8999999999999997E-4</v>
      </c>
      <c r="S244" s="177"/>
      <c r="T244" s="179">
        <f>SUM(T245:T255)</f>
        <v>5.0000000000000001E-3</v>
      </c>
      <c r="AR244" s="180" t="s">
        <v>86</v>
      </c>
      <c r="AT244" s="181" t="s">
        <v>75</v>
      </c>
      <c r="AU244" s="181" t="s">
        <v>84</v>
      </c>
      <c r="AY244" s="180" t="s">
        <v>142</v>
      </c>
      <c r="BK244" s="182">
        <f>SUM(BK245:BK255)</f>
        <v>0</v>
      </c>
    </row>
    <row r="245" spans="1:65" s="2" customFormat="1" ht="24.2" customHeight="1">
      <c r="A245" s="33"/>
      <c r="B245" s="34"/>
      <c r="C245" s="185" t="s">
        <v>349</v>
      </c>
      <c r="D245" s="185" t="s">
        <v>145</v>
      </c>
      <c r="E245" s="186" t="s">
        <v>780</v>
      </c>
      <c r="F245" s="187" t="s">
        <v>781</v>
      </c>
      <c r="G245" s="188" t="s">
        <v>160</v>
      </c>
      <c r="H245" s="189">
        <v>1</v>
      </c>
      <c r="I245" s="190"/>
      <c r="J245" s="191">
        <f>ROUND(I245*H245,2)</f>
        <v>0</v>
      </c>
      <c r="K245" s="187" t="s">
        <v>149</v>
      </c>
      <c r="L245" s="38"/>
      <c r="M245" s="192" t="s">
        <v>1</v>
      </c>
      <c r="N245" s="193" t="s">
        <v>41</v>
      </c>
      <c r="O245" s="70"/>
      <c r="P245" s="194">
        <f>O245*H245</f>
        <v>0</v>
      </c>
      <c r="Q245" s="194">
        <v>6.8999999999999997E-4</v>
      </c>
      <c r="R245" s="194">
        <f>Q245*H245</f>
        <v>6.8999999999999997E-4</v>
      </c>
      <c r="S245" s="194">
        <v>5.0000000000000001E-3</v>
      </c>
      <c r="T245" s="195">
        <f>S245*H245</f>
        <v>5.0000000000000001E-3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193</v>
      </c>
      <c r="AT245" s="196" t="s">
        <v>145</v>
      </c>
      <c r="AU245" s="196" t="s">
        <v>86</v>
      </c>
      <c r="AY245" s="16" t="s">
        <v>142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84</v>
      </c>
      <c r="BK245" s="197">
        <f>ROUND(I245*H245,2)</f>
        <v>0</v>
      </c>
      <c r="BL245" s="16" t="s">
        <v>193</v>
      </c>
      <c r="BM245" s="196" t="s">
        <v>782</v>
      </c>
    </row>
    <row r="246" spans="1:65" s="2" customFormat="1" ht="11.25">
      <c r="A246" s="33"/>
      <c r="B246" s="34"/>
      <c r="C246" s="35"/>
      <c r="D246" s="198" t="s">
        <v>151</v>
      </c>
      <c r="E246" s="35"/>
      <c r="F246" s="199" t="s">
        <v>783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151</v>
      </c>
      <c r="AU246" s="16" t="s">
        <v>86</v>
      </c>
    </row>
    <row r="247" spans="1:65" s="13" customFormat="1" ht="11.25">
      <c r="B247" s="203"/>
      <c r="C247" s="204"/>
      <c r="D247" s="205" t="s">
        <v>153</v>
      </c>
      <c r="E247" s="206" t="s">
        <v>1</v>
      </c>
      <c r="F247" s="207" t="s">
        <v>774</v>
      </c>
      <c r="G247" s="204"/>
      <c r="H247" s="208">
        <v>1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153</v>
      </c>
      <c r="AU247" s="214" t="s">
        <v>86</v>
      </c>
      <c r="AV247" s="13" t="s">
        <v>86</v>
      </c>
      <c r="AW247" s="13" t="s">
        <v>33</v>
      </c>
      <c r="AX247" s="13" t="s">
        <v>76</v>
      </c>
      <c r="AY247" s="214" t="s">
        <v>142</v>
      </c>
    </row>
    <row r="248" spans="1:65" s="14" customFormat="1" ht="11.25">
      <c r="B248" s="215"/>
      <c r="C248" s="216"/>
      <c r="D248" s="205" t="s">
        <v>153</v>
      </c>
      <c r="E248" s="217" t="s">
        <v>1</v>
      </c>
      <c r="F248" s="218" t="s">
        <v>155</v>
      </c>
      <c r="G248" s="216"/>
      <c r="H248" s="219">
        <v>1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153</v>
      </c>
      <c r="AU248" s="225" t="s">
        <v>86</v>
      </c>
      <c r="AV248" s="14" t="s">
        <v>150</v>
      </c>
      <c r="AW248" s="14" t="s">
        <v>33</v>
      </c>
      <c r="AX248" s="14" t="s">
        <v>84</v>
      </c>
      <c r="AY248" s="225" t="s">
        <v>142</v>
      </c>
    </row>
    <row r="249" spans="1:65" s="2" customFormat="1" ht="16.5" customHeight="1">
      <c r="A249" s="33"/>
      <c r="B249" s="34"/>
      <c r="C249" s="185" t="s">
        <v>353</v>
      </c>
      <c r="D249" s="185" t="s">
        <v>145</v>
      </c>
      <c r="E249" s="186" t="s">
        <v>424</v>
      </c>
      <c r="F249" s="187" t="s">
        <v>425</v>
      </c>
      <c r="G249" s="188" t="s">
        <v>293</v>
      </c>
      <c r="H249" s="189">
        <v>4.8</v>
      </c>
      <c r="I249" s="190"/>
      <c r="J249" s="191">
        <f>ROUND(I249*H249,2)</f>
        <v>0</v>
      </c>
      <c r="K249" s="187" t="s">
        <v>149</v>
      </c>
      <c r="L249" s="38"/>
      <c r="M249" s="192" t="s">
        <v>1</v>
      </c>
      <c r="N249" s="193" t="s">
        <v>41</v>
      </c>
      <c r="O249" s="70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193</v>
      </c>
      <c r="AT249" s="196" t="s">
        <v>145</v>
      </c>
      <c r="AU249" s="196" t="s">
        <v>86</v>
      </c>
      <c r="AY249" s="16" t="s">
        <v>142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193</v>
      </c>
      <c r="BM249" s="196" t="s">
        <v>326</v>
      </c>
    </row>
    <row r="250" spans="1:65" s="2" customFormat="1" ht="11.25">
      <c r="A250" s="33"/>
      <c r="B250" s="34"/>
      <c r="C250" s="35"/>
      <c r="D250" s="198" t="s">
        <v>151</v>
      </c>
      <c r="E250" s="35"/>
      <c r="F250" s="199" t="s">
        <v>427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151</v>
      </c>
      <c r="AU250" s="16" t="s">
        <v>86</v>
      </c>
    </row>
    <row r="251" spans="1:65" s="2" customFormat="1" ht="16.5" customHeight="1">
      <c r="A251" s="33"/>
      <c r="B251" s="34"/>
      <c r="C251" s="227" t="s">
        <v>238</v>
      </c>
      <c r="D251" s="227" t="s">
        <v>314</v>
      </c>
      <c r="E251" s="228" t="s">
        <v>428</v>
      </c>
      <c r="F251" s="229" t="s">
        <v>429</v>
      </c>
      <c r="G251" s="230" t="s">
        <v>293</v>
      </c>
      <c r="H251" s="231">
        <v>4.8959999999999999</v>
      </c>
      <c r="I251" s="232"/>
      <c r="J251" s="233">
        <f>ROUND(I251*H251,2)</f>
        <v>0</v>
      </c>
      <c r="K251" s="229" t="s">
        <v>149</v>
      </c>
      <c r="L251" s="234"/>
      <c r="M251" s="235" t="s">
        <v>1</v>
      </c>
      <c r="N251" s="236" t="s">
        <v>41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317</v>
      </c>
      <c r="AT251" s="196" t="s">
        <v>314</v>
      </c>
      <c r="AU251" s="196" t="s">
        <v>86</v>
      </c>
      <c r="AY251" s="16" t="s">
        <v>142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84</v>
      </c>
      <c r="BK251" s="197">
        <f>ROUND(I251*H251,2)</f>
        <v>0</v>
      </c>
      <c r="BL251" s="16" t="s">
        <v>193</v>
      </c>
      <c r="BM251" s="196" t="s">
        <v>330</v>
      </c>
    </row>
    <row r="252" spans="1:65" s="13" customFormat="1" ht="11.25">
      <c r="B252" s="203"/>
      <c r="C252" s="204"/>
      <c r="D252" s="205" t="s">
        <v>153</v>
      </c>
      <c r="E252" s="206" t="s">
        <v>1</v>
      </c>
      <c r="F252" s="207" t="s">
        <v>784</v>
      </c>
      <c r="G252" s="204"/>
      <c r="H252" s="208">
        <v>4.8959999999999999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153</v>
      </c>
      <c r="AU252" s="214" t="s">
        <v>86</v>
      </c>
      <c r="AV252" s="13" t="s">
        <v>86</v>
      </c>
      <c r="AW252" s="13" t="s">
        <v>33</v>
      </c>
      <c r="AX252" s="13" t="s">
        <v>76</v>
      </c>
      <c r="AY252" s="214" t="s">
        <v>142</v>
      </c>
    </row>
    <row r="253" spans="1:65" s="14" customFormat="1" ht="11.25">
      <c r="B253" s="215"/>
      <c r="C253" s="216"/>
      <c r="D253" s="205" t="s">
        <v>153</v>
      </c>
      <c r="E253" s="217" t="s">
        <v>1</v>
      </c>
      <c r="F253" s="218" t="s">
        <v>155</v>
      </c>
      <c r="G253" s="216"/>
      <c r="H253" s="219">
        <v>4.8959999999999999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153</v>
      </c>
      <c r="AU253" s="225" t="s">
        <v>86</v>
      </c>
      <c r="AV253" s="14" t="s">
        <v>150</v>
      </c>
      <c r="AW253" s="14" t="s">
        <v>33</v>
      </c>
      <c r="AX253" s="14" t="s">
        <v>84</v>
      </c>
      <c r="AY253" s="225" t="s">
        <v>142</v>
      </c>
    </row>
    <row r="254" spans="1:65" s="2" customFormat="1" ht="33" customHeight="1">
      <c r="A254" s="33"/>
      <c r="B254" s="34"/>
      <c r="C254" s="185" t="s">
        <v>365</v>
      </c>
      <c r="D254" s="185" t="s">
        <v>145</v>
      </c>
      <c r="E254" s="186" t="s">
        <v>433</v>
      </c>
      <c r="F254" s="187" t="s">
        <v>434</v>
      </c>
      <c r="G254" s="188" t="s">
        <v>260</v>
      </c>
      <c r="H254" s="226"/>
      <c r="I254" s="190"/>
      <c r="J254" s="191">
        <f>ROUND(I254*H254,2)</f>
        <v>0</v>
      </c>
      <c r="K254" s="187" t="s">
        <v>149</v>
      </c>
      <c r="L254" s="38"/>
      <c r="M254" s="192" t="s">
        <v>1</v>
      </c>
      <c r="N254" s="193" t="s">
        <v>41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193</v>
      </c>
      <c r="AT254" s="196" t="s">
        <v>145</v>
      </c>
      <c r="AU254" s="196" t="s">
        <v>86</v>
      </c>
      <c r="AY254" s="16" t="s">
        <v>142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84</v>
      </c>
      <c r="BK254" s="197">
        <f>ROUND(I254*H254,2)</f>
        <v>0</v>
      </c>
      <c r="BL254" s="16" t="s">
        <v>193</v>
      </c>
      <c r="BM254" s="196" t="s">
        <v>335</v>
      </c>
    </row>
    <row r="255" spans="1:65" s="2" customFormat="1" ht="11.25">
      <c r="A255" s="33"/>
      <c r="B255" s="34"/>
      <c r="C255" s="35"/>
      <c r="D255" s="198" t="s">
        <v>151</v>
      </c>
      <c r="E255" s="35"/>
      <c r="F255" s="199" t="s">
        <v>436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151</v>
      </c>
      <c r="AU255" s="16" t="s">
        <v>86</v>
      </c>
    </row>
    <row r="256" spans="1:65" s="12" customFormat="1" ht="22.9" customHeight="1">
      <c r="B256" s="169"/>
      <c r="C256" s="170"/>
      <c r="D256" s="171" t="s">
        <v>75</v>
      </c>
      <c r="E256" s="183" t="s">
        <v>445</v>
      </c>
      <c r="F256" s="183" t="s">
        <v>446</v>
      </c>
      <c r="G256" s="170"/>
      <c r="H256" s="170"/>
      <c r="I256" s="173"/>
      <c r="J256" s="184">
        <f>BK256</f>
        <v>0</v>
      </c>
      <c r="K256" s="170"/>
      <c r="L256" s="175"/>
      <c r="M256" s="176"/>
      <c r="N256" s="177"/>
      <c r="O256" s="177"/>
      <c r="P256" s="178">
        <f>SUM(P257:P273)</f>
        <v>0</v>
      </c>
      <c r="Q256" s="177"/>
      <c r="R256" s="178">
        <f>SUM(R257:R273)</f>
        <v>0</v>
      </c>
      <c r="S256" s="177"/>
      <c r="T256" s="179">
        <f>SUM(T257:T273)</f>
        <v>0</v>
      </c>
      <c r="AR256" s="180" t="s">
        <v>86</v>
      </c>
      <c r="AT256" s="181" t="s">
        <v>75</v>
      </c>
      <c r="AU256" s="181" t="s">
        <v>84</v>
      </c>
      <c r="AY256" s="180" t="s">
        <v>142</v>
      </c>
      <c r="BK256" s="182">
        <f>SUM(BK257:BK273)</f>
        <v>0</v>
      </c>
    </row>
    <row r="257" spans="1:65" s="2" customFormat="1" ht="33" customHeight="1">
      <c r="A257" s="33"/>
      <c r="B257" s="34"/>
      <c r="C257" s="185" t="s">
        <v>242</v>
      </c>
      <c r="D257" s="185" t="s">
        <v>145</v>
      </c>
      <c r="E257" s="186" t="s">
        <v>692</v>
      </c>
      <c r="F257" s="187" t="s">
        <v>693</v>
      </c>
      <c r="G257" s="188" t="s">
        <v>160</v>
      </c>
      <c r="H257" s="189">
        <v>110</v>
      </c>
      <c r="I257" s="190"/>
      <c r="J257" s="191">
        <f>ROUND(I257*H257,2)</f>
        <v>0</v>
      </c>
      <c r="K257" s="187" t="s">
        <v>149</v>
      </c>
      <c r="L257" s="38"/>
      <c r="M257" s="192" t="s">
        <v>1</v>
      </c>
      <c r="N257" s="193" t="s">
        <v>41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193</v>
      </c>
      <c r="AT257" s="196" t="s">
        <v>145</v>
      </c>
      <c r="AU257" s="196" t="s">
        <v>86</v>
      </c>
      <c r="AY257" s="16" t="s">
        <v>142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84</v>
      </c>
      <c r="BK257" s="197">
        <f>ROUND(I257*H257,2)</f>
        <v>0</v>
      </c>
      <c r="BL257" s="16" t="s">
        <v>193</v>
      </c>
      <c r="BM257" s="196" t="s">
        <v>339</v>
      </c>
    </row>
    <row r="258" spans="1:65" s="2" customFormat="1" ht="11.25">
      <c r="A258" s="33"/>
      <c r="B258" s="34"/>
      <c r="C258" s="35"/>
      <c r="D258" s="198" t="s">
        <v>151</v>
      </c>
      <c r="E258" s="35"/>
      <c r="F258" s="199" t="s">
        <v>694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151</v>
      </c>
      <c r="AU258" s="16" t="s">
        <v>86</v>
      </c>
    </row>
    <row r="259" spans="1:65" s="2" customFormat="1" ht="16.5" customHeight="1">
      <c r="A259" s="33"/>
      <c r="B259" s="34"/>
      <c r="C259" s="185" t="s">
        <v>376</v>
      </c>
      <c r="D259" s="185" t="s">
        <v>145</v>
      </c>
      <c r="E259" s="186" t="s">
        <v>453</v>
      </c>
      <c r="F259" s="187" t="s">
        <v>454</v>
      </c>
      <c r="G259" s="188" t="s">
        <v>148</v>
      </c>
      <c r="H259" s="189">
        <v>293.46300000000002</v>
      </c>
      <c r="I259" s="190"/>
      <c r="J259" s="191">
        <f>ROUND(I259*H259,2)</f>
        <v>0</v>
      </c>
      <c r="K259" s="187" t="s">
        <v>149</v>
      </c>
      <c r="L259" s="38"/>
      <c r="M259" s="192" t="s">
        <v>1</v>
      </c>
      <c r="N259" s="193" t="s">
        <v>41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193</v>
      </c>
      <c r="AT259" s="196" t="s">
        <v>145</v>
      </c>
      <c r="AU259" s="196" t="s">
        <v>86</v>
      </c>
      <c r="AY259" s="16" t="s">
        <v>142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84</v>
      </c>
      <c r="BK259" s="197">
        <f>ROUND(I259*H259,2)</f>
        <v>0</v>
      </c>
      <c r="BL259" s="16" t="s">
        <v>193</v>
      </c>
      <c r="BM259" s="196" t="s">
        <v>344</v>
      </c>
    </row>
    <row r="260" spans="1:65" s="2" customFormat="1" ht="11.25">
      <c r="A260" s="33"/>
      <c r="B260" s="34"/>
      <c r="C260" s="35"/>
      <c r="D260" s="198" t="s">
        <v>151</v>
      </c>
      <c r="E260" s="35"/>
      <c r="F260" s="199" t="s">
        <v>456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151</v>
      </c>
      <c r="AU260" s="16" t="s">
        <v>86</v>
      </c>
    </row>
    <row r="261" spans="1:65" s="2" customFormat="1" ht="16.5" customHeight="1">
      <c r="A261" s="33"/>
      <c r="B261" s="34"/>
      <c r="C261" s="227" t="s">
        <v>247</v>
      </c>
      <c r="D261" s="227" t="s">
        <v>314</v>
      </c>
      <c r="E261" s="228" t="s">
        <v>458</v>
      </c>
      <c r="F261" s="229" t="s">
        <v>459</v>
      </c>
      <c r="G261" s="230" t="s">
        <v>148</v>
      </c>
      <c r="H261" s="231">
        <v>320</v>
      </c>
      <c r="I261" s="232"/>
      <c r="J261" s="233">
        <f>ROUND(I261*H261,2)</f>
        <v>0</v>
      </c>
      <c r="K261" s="229" t="s">
        <v>149</v>
      </c>
      <c r="L261" s="234"/>
      <c r="M261" s="235" t="s">
        <v>1</v>
      </c>
      <c r="N261" s="236" t="s">
        <v>41</v>
      </c>
      <c r="O261" s="70"/>
      <c r="P261" s="194">
        <f>O261*H261</f>
        <v>0</v>
      </c>
      <c r="Q261" s="194">
        <v>0</v>
      </c>
      <c r="R261" s="194">
        <f>Q261*H261</f>
        <v>0</v>
      </c>
      <c r="S261" s="194">
        <v>0</v>
      </c>
      <c r="T261" s="19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317</v>
      </c>
      <c r="AT261" s="196" t="s">
        <v>314</v>
      </c>
      <c r="AU261" s="196" t="s">
        <v>86</v>
      </c>
      <c r="AY261" s="16" t="s">
        <v>142</v>
      </c>
      <c r="BE261" s="197">
        <f>IF(N261="základní",J261,0)</f>
        <v>0</v>
      </c>
      <c r="BF261" s="197">
        <f>IF(N261="snížená",J261,0)</f>
        <v>0</v>
      </c>
      <c r="BG261" s="197">
        <f>IF(N261="zákl. přenesená",J261,0)</f>
        <v>0</v>
      </c>
      <c r="BH261" s="197">
        <f>IF(N261="sníž. přenesená",J261,0)</f>
        <v>0</v>
      </c>
      <c r="BI261" s="197">
        <f>IF(N261="nulová",J261,0)</f>
        <v>0</v>
      </c>
      <c r="BJ261" s="16" t="s">
        <v>84</v>
      </c>
      <c r="BK261" s="197">
        <f>ROUND(I261*H261,2)</f>
        <v>0</v>
      </c>
      <c r="BL261" s="16" t="s">
        <v>193</v>
      </c>
      <c r="BM261" s="196" t="s">
        <v>348</v>
      </c>
    </row>
    <row r="262" spans="1:65" s="2" customFormat="1" ht="33" customHeight="1">
      <c r="A262" s="33"/>
      <c r="B262" s="34"/>
      <c r="C262" s="185" t="s">
        <v>385</v>
      </c>
      <c r="D262" s="185" t="s">
        <v>145</v>
      </c>
      <c r="E262" s="186" t="s">
        <v>463</v>
      </c>
      <c r="F262" s="187" t="s">
        <v>464</v>
      </c>
      <c r="G262" s="188" t="s">
        <v>148</v>
      </c>
      <c r="H262" s="189">
        <v>536.86800000000005</v>
      </c>
      <c r="I262" s="190"/>
      <c r="J262" s="191">
        <f>ROUND(I262*H262,2)</f>
        <v>0</v>
      </c>
      <c r="K262" s="187" t="s">
        <v>149</v>
      </c>
      <c r="L262" s="38"/>
      <c r="M262" s="192" t="s">
        <v>1</v>
      </c>
      <c r="N262" s="193" t="s">
        <v>41</v>
      </c>
      <c r="O262" s="70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193</v>
      </c>
      <c r="AT262" s="196" t="s">
        <v>145</v>
      </c>
      <c r="AU262" s="196" t="s">
        <v>86</v>
      </c>
      <c r="AY262" s="16" t="s">
        <v>142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6" t="s">
        <v>84</v>
      </c>
      <c r="BK262" s="197">
        <f>ROUND(I262*H262,2)</f>
        <v>0</v>
      </c>
      <c r="BL262" s="16" t="s">
        <v>193</v>
      </c>
      <c r="BM262" s="196" t="s">
        <v>352</v>
      </c>
    </row>
    <row r="263" spans="1:65" s="2" customFormat="1" ht="11.25">
      <c r="A263" s="33"/>
      <c r="B263" s="34"/>
      <c r="C263" s="35"/>
      <c r="D263" s="198" t="s">
        <v>151</v>
      </c>
      <c r="E263" s="35"/>
      <c r="F263" s="199" t="s">
        <v>466</v>
      </c>
      <c r="G263" s="35"/>
      <c r="H263" s="35"/>
      <c r="I263" s="200"/>
      <c r="J263" s="35"/>
      <c r="K263" s="35"/>
      <c r="L263" s="38"/>
      <c r="M263" s="201"/>
      <c r="N263" s="202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151</v>
      </c>
      <c r="AU263" s="16" t="s">
        <v>86</v>
      </c>
    </row>
    <row r="264" spans="1:65" s="13" customFormat="1" ht="11.25">
      <c r="B264" s="203"/>
      <c r="C264" s="204"/>
      <c r="D264" s="205" t="s">
        <v>153</v>
      </c>
      <c r="E264" s="206" t="s">
        <v>1</v>
      </c>
      <c r="F264" s="207" t="s">
        <v>712</v>
      </c>
      <c r="G264" s="204"/>
      <c r="H264" s="208">
        <v>65.650000000000006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153</v>
      </c>
      <c r="AU264" s="214" t="s">
        <v>86</v>
      </c>
      <c r="AV264" s="13" t="s">
        <v>86</v>
      </c>
      <c r="AW264" s="13" t="s">
        <v>33</v>
      </c>
      <c r="AX264" s="13" t="s">
        <v>76</v>
      </c>
      <c r="AY264" s="214" t="s">
        <v>142</v>
      </c>
    </row>
    <row r="265" spans="1:65" s="13" customFormat="1" ht="11.25">
      <c r="B265" s="203"/>
      <c r="C265" s="204"/>
      <c r="D265" s="205" t="s">
        <v>153</v>
      </c>
      <c r="E265" s="206" t="s">
        <v>1</v>
      </c>
      <c r="F265" s="207" t="s">
        <v>785</v>
      </c>
      <c r="G265" s="204"/>
      <c r="H265" s="208">
        <v>20.794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153</v>
      </c>
      <c r="AU265" s="214" t="s">
        <v>86</v>
      </c>
      <c r="AV265" s="13" t="s">
        <v>86</v>
      </c>
      <c r="AW265" s="13" t="s">
        <v>33</v>
      </c>
      <c r="AX265" s="13" t="s">
        <v>76</v>
      </c>
      <c r="AY265" s="214" t="s">
        <v>142</v>
      </c>
    </row>
    <row r="266" spans="1:65" s="13" customFormat="1" ht="11.25">
      <c r="B266" s="203"/>
      <c r="C266" s="204"/>
      <c r="D266" s="205" t="s">
        <v>153</v>
      </c>
      <c r="E266" s="206" t="s">
        <v>1</v>
      </c>
      <c r="F266" s="207" t="s">
        <v>786</v>
      </c>
      <c r="G266" s="204"/>
      <c r="H266" s="208">
        <v>43.433999999999997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153</v>
      </c>
      <c r="AU266" s="214" t="s">
        <v>86</v>
      </c>
      <c r="AV266" s="13" t="s">
        <v>86</v>
      </c>
      <c r="AW266" s="13" t="s">
        <v>33</v>
      </c>
      <c r="AX266" s="13" t="s">
        <v>76</v>
      </c>
      <c r="AY266" s="214" t="s">
        <v>142</v>
      </c>
    </row>
    <row r="267" spans="1:65" s="13" customFormat="1" ht="11.25">
      <c r="B267" s="203"/>
      <c r="C267" s="204"/>
      <c r="D267" s="205" t="s">
        <v>153</v>
      </c>
      <c r="E267" s="206" t="s">
        <v>1</v>
      </c>
      <c r="F267" s="207" t="s">
        <v>713</v>
      </c>
      <c r="G267" s="204"/>
      <c r="H267" s="208">
        <v>86.32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153</v>
      </c>
      <c r="AU267" s="214" t="s">
        <v>86</v>
      </c>
      <c r="AV267" s="13" t="s">
        <v>86</v>
      </c>
      <c r="AW267" s="13" t="s">
        <v>33</v>
      </c>
      <c r="AX267" s="13" t="s">
        <v>76</v>
      </c>
      <c r="AY267" s="214" t="s">
        <v>142</v>
      </c>
    </row>
    <row r="268" spans="1:65" s="13" customFormat="1" ht="11.25">
      <c r="B268" s="203"/>
      <c r="C268" s="204"/>
      <c r="D268" s="205" t="s">
        <v>153</v>
      </c>
      <c r="E268" s="206" t="s">
        <v>1</v>
      </c>
      <c r="F268" s="207" t="s">
        <v>787</v>
      </c>
      <c r="G268" s="204"/>
      <c r="H268" s="208">
        <v>66.45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153</v>
      </c>
      <c r="AU268" s="214" t="s">
        <v>86</v>
      </c>
      <c r="AV268" s="13" t="s">
        <v>86</v>
      </c>
      <c r="AW268" s="13" t="s">
        <v>33</v>
      </c>
      <c r="AX268" s="13" t="s">
        <v>76</v>
      </c>
      <c r="AY268" s="214" t="s">
        <v>142</v>
      </c>
    </row>
    <row r="269" spans="1:65" s="13" customFormat="1" ht="11.25">
      <c r="B269" s="203"/>
      <c r="C269" s="204"/>
      <c r="D269" s="205" t="s">
        <v>153</v>
      </c>
      <c r="E269" s="206" t="s">
        <v>1</v>
      </c>
      <c r="F269" s="207" t="s">
        <v>714</v>
      </c>
      <c r="G269" s="204"/>
      <c r="H269" s="208">
        <v>106.34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153</v>
      </c>
      <c r="AU269" s="214" t="s">
        <v>86</v>
      </c>
      <c r="AV269" s="13" t="s">
        <v>86</v>
      </c>
      <c r="AW269" s="13" t="s">
        <v>33</v>
      </c>
      <c r="AX269" s="13" t="s">
        <v>76</v>
      </c>
      <c r="AY269" s="214" t="s">
        <v>142</v>
      </c>
    </row>
    <row r="270" spans="1:65" s="13" customFormat="1" ht="11.25">
      <c r="B270" s="203"/>
      <c r="C270" s="204"/>
      <c r="D270" s="205" t="s">
        <v>153</v>
      </c>
      <c r="E270" s="206" t="s">
        <v>1</v>
      </c>
      <c r="F270" s="207" t="s">
        <v>788</v>
      </c>
      <c r="G270" s="204"/>
      <c r="H270" s="208">
        <v>77.805000000000007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153</v>
      </c>
      <c r="AU270" s="214" t="s">
        <v>86</v>
      </c>
      <c r="AV270" s="13" t="s">
        <v>86</v>
      </c>
      <c r="AW270" s="13" t="s">
        <v>33</v>
      </c>
      <c r="AX270" s="13" t="s">
        <v>76</v>
      </c>
      <c r="AY270" s="214" t="s">
        <v>142</v>
      </c>
    </row>
    <row r="271" spans="1:65" s="13" customFormat="1" ht="11.25">
      <c r="B271" s="203"/>
      <c r="C271" s="204"/>
      <c r="D271" s="205" t="s">
        <v>153</v>
      </c>
      <c r="E271" s="206" t="s">
        <v>1</v>
      </c>
      <c r="F271" s="207" t="s">
        <v>715</v>
      </c>
      <c r="G271" s="204"/>
      <c r="H271" s="208">
        <v>119.27500000000001</v>
      </c>
      <c r="I271" s="209"/>
      <c r="J271" s="204"/>
      <c r="K271" s="204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153</v>
      </c>
      <c r="AU271" s="214" t="s">
        <v>86</v>
      </c>
      <c r="AV271" s="13" t="s">
        <v>86</v>
      </c>
      <c r="AW271" s="13" t="s">
        <v>33</v>
      </c>
      <c r="AX271" s="13" t="s">
        <v>76</v>
      </c>
      <c r="AY271" s="214" t="s">
        <v>142</v>
      </c>
    </row>
    <row r="272" spans="1:65" s="13" customFormat="1" ht="11.25">
      <c r="B272" s="203"/>
      <c r="C272" s="204"/>
      <c r="D272" s="205" t="s">
        <v>153</v>
      </c>
      <c r="E272" s="206" t="s">
        <v>1</v>
      </c>
      <c r="F272" s="207" t="s">
        <v>716</v>
      </c>
      <c r="G272" s="204"/>
      <c r="H272" s="208">
        <v>-49.2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153</v>
      </c>
      <c r="AU272" s="214" t="s">
        <v>86</v>
      </c>
      <c r="AV272" s="13" t="s">
        <v>86</v>
      </c>
      <c r="AW272" s="13" t="s">
        <v>33</v>
      </c>
      <c r="AX272" s="13" t="s">
        <v>76</v>
      </c>
      <c r="AY272" s="214" t="s">
        <v>142</v>
      </c>
    </row>
    <row r="273" spans="1:65" s="14" customFormat="1" ht="11.25">
      <c r="B273" s="215"/>
      <c r="C273" s="216"/>
      <c r="D273" s="205" t="s">
        <v>153</v>
      </c>
      <c r="E273" s="217" t="s">
        <v>1</v>
      </c>
      <c r="F273" s="218" t="s">
        <v>155</v>
      </c>
      <c r="G273" s="216"/>
      <c r="H273" s="219">
        <v>536.86800000000005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153</v>
      </c>
      <c r="AU273" s="225" t="s">
        <v>86</v>
      </c>
      <c r="AV273" s="14" t="s">
        <v>150</v>
      </c>
      <c r="AW273" s="14" t="s">
        <v>33</v>
      </c>
      <c r="AX273" s="14" t="s">
        <v>84</v>
      </c>
      <c r="AY273" s="225" t="s">
        <v>142</v>
      </c>
    </row>
    <row r="274" spans="1:65" s="12" customFormat="1" ht="22.9" customHeight="1">
      <c r="B274" s="169"/>
      <c r="C274" s="170"/>
      <c r="D274" s="171" t="s">
        <v>75</v>
      </c>
      <c r="E274" s="183" t="s">
        <v>469</v>
      </c>
      <c r="F274" s="183" t="s">
        <v>470</v>
      </c>
      <c r="G274" s="170"/>
      <c r="H274" s="170"/>
      <c r="I274" s="173"/>
      <c r="J274" s="184">
        <f>BK274</f>
        <v>0</v>
      </c>
      <c r="K274" s="170"/>
      <c r="L274" s="175"/>
      <c r="M274" s="176"/>
      <c r="N274" s="177"/>
      <c r="O274" s="177"/>
      <c r="P274" s="178">
        <f>SUM(P275:P283)</f>
        <v>0</v>
      </c>
      <c r="Q274" s="177"/>
      <c r="R274" s="178">
        <f>SUM(R275:R283)</f>
        <v>0</v>
      </c>
      <c r="S274" s="177"/>
      <c r="T274" s="179">
        <f>SUM(T275:T283)</f>
        <v>0</v>
      </c>
      <c r="AR274" s="180" t="s">
        <v>86</v>
      </c>
      <c r="AT274" s="181" t="s">
        <v>75</v>
      </c>
      <c r="AU274" s="181" t="s">
        <v>84</v>
      </c>
      <c r="AY274" s="180" t="s">
        <v>142</v>
      </c>
      <c r="BK274" s="182">
        <f>SUM(BK275:BK283)</f>
        <v>0</v>
      </c>
    </row>
    <row r="275" spans="1:65" s="2" customFormat="1" ht="24.2" customHeight="1">
      <c r="A275" s="33"/>
      <c r="B275" s="34"/>
      <c r="C275" s="185" t="s">
        <v>251</v>
      </c>
      <c r="D275" s="185" t="s">
        <v>145</v>
      </c>
      <c r="E275" s="186" t="s">
        <v>472</v>
      </c>
      <c r="F275" s="187" t="s">
        <v>473</v>
      </c>
      <c r="G275" s="188" t="s">
        <v>148</v>
      </c>
      <c r="H275" s="189">
        <v>45.1</v>
      </c>
      <c r="I275" s="190"/>
      <c r="J275" s="191">
        <f>ROUND(I275*H275,2)</f>
        <v>0</v>
      </c>
      <c r="K275" s="187" t="s">
        <v>149</v>
      </c>
      <c r="L275" s="38"/>
      <c r="M275" s="192" t="s">
        <v>1</v>
      </c>
      <c r="N275" s="193" t="s">
        <v>41</v>
      </c>
      <c r="O275" s="70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6" t="s">
        <v>193</v>
      </c>
      <c r="AT275" s="196" t="s">
        <v>145</v>
      </c>
      <c r="AU275" s="196" t="s">
        <v>86</v>
      </c>
      <c r="AY275" s="16" t="s">
        <v>142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6" t="s">
        <v>84</v>
      </c>
      <c r="BK275" s="197">
        <f>ROUND(I275*H275,2)</f>
        <v>0</v>
      </c>
      <c r="BL275" s="16" t="s">
        <v>193</v>
      </c>
      <c r="BM275" s="196" t="s">
        <v>356</v>
      </c>
    </row>
    <row r="276" spans="1:65" s="2" customFormat="1" ht="11.25">
      <c r="A276" s="33"/>
      <c r="B276" s="34"/>
      <c r="C276" s="35"/>
      <c r="D276" s="198" t="s">
        <v>151</v>
      </c>
      <c r="E276" s="35"/>
      <c r="F276" s="199" t="s">
        <v>475</v>
      </c>
      <c r="G276" s="35"/>
      <c r="H276" s="35"/>
      <c r="I276" s="200"/>
      <c r="J276" s="35"/>
      <c r="K276" s="35"/>
      <c r="L276" s="38"/>
      <c r="M276" s="201"/>
      <c r="N276" s="202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151</v>
      </c>
      <c r="AU276" s="16" t="s">
        <v>86</v>
      </c>
    </row>
    <row r="277" spans="1:65" s="13" customFormat="1" ht="11.25">
      <c r="B277" s="203"/>
      <c r="C277" s="204"/>
      <c r="D277" s="205" t="s">
        <v>153</v>
      </c>
      <c r="E277" s="206" t="s">
        <v>1</v>
      </c>
      <c r="F277" s="207" t="s">
        <v>789</v>
      </c>
      <c r="G277" s="204"/>
      <c r="H277" s="208">
        <v>16.399999999999999</v>
      </c>
      <c r="I277" s="209"/>
      <c r="J277" s="204"/>
      <c r="K277" s="204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153</v>
      </c>
      <c r="AU277" s="214" t="s">
        <v>86</v>
      </c>
      <c r="AV277" s="13" t="s">
        <v>86</v>
      </c>
      <c r="AW277" s="13" t="s">
        <v>33</v>
      </c>
      <c r="AX277" s="13" t="s">
        <v>76</v>
      </c>
      <c r="AY277" s="214" t="s">
        <v>142</v>
      </c>
    </row>
    <row r="278" spans="1:65" s="13" customFormat="1" ht="11.25">
      <c r="B278" s="203"/>
      <c r="C278" s="204"/>
      <c r="D278" s="205" t="s">
        <v>153</v>
      </c>
      <c r="E278" s="206" t="s">
        <v>1</v>
      </c>
      <c r="F278" s="207" t="s">
        <v>790</v>
      </c>
      <c r="G278" s="204"/>
      <c r="H278" s="208">
        <v>12.3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153</v>
      </c>
      <c r="AU278" s="214" t="s">
        <v>86</v>
      </c>
      <c r="AV278" s="13" t="s">
        <v>86</v>
      </c>
      <c r="AW278" s="13" t="s">
        <v>33</v>
      </c>
      <c r="AX278" s="13" t="s">
        <v>76</v>
      </c>
      <c r="AY278" s="214" t="s">
        <v>142</v>
      </c>
    </row>
    <row r="279" spans="1:65" s="13" customFormat="1" ht="11.25">
      <c r="B279" s="203"/>
      <c r="C279" s="204"/>
      <c r="D279" s="205" t="s">
        <v>153</v>
      </c>
      <c r="E279" s="206" t="s">
        <v>1</v>
      </c>
      <c r="F279" s="207" t="s">
        <v>791</v>
      </c>
      <c r="G279" s="204"/>
      <c r="H279" s="208">
        <v>16.399999999999999</v>
      </c>
      <c r="I279" s="209"/>
      <c r="J279" s="204"/>
      <c r="K279" s="204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153</v>
      </c>
      <c r="AU279" s="214" t="s">
        <v>86</v>
      </c>
      <c r="AV279" s="13" t="s">
        <v>86</v>
      </c>
      <c r="AW279" s="13" t="s">
        <v>33</v>
      </c>
      <c r="AX279" s="13" t="s">
        <v>76</v>
      </c>
      <c r="AY279" s="214" t="s">
        <v>142</v>
      </c>
    </row>
    <row r="280" spans="1:65" s="14" customFormat="1" ht="11.25">
      <c r="B280" s="215"/>
      <c r="C280" s="216"/>
      <c r="D280" s="205" t="s">
        <v>153</v>
      </c>
      <c r="E280" s="217" t="s">
        <v>1</v>
      </c>
      <c r="F280" s="218" t="s">
        <v>155</v>
      </c>
      <c r="G280" s="216"/>
      <c r="H280" s="219">
        <v>45.1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153</v>
      </c>
      <c r="AU280" s="225" t="s">
        <v>86</v>
      </c>
      <c r="AV280" s="14" t="s">
        <v>150</v>
      </c>
      <c r="AW280" s="14" t="s">
        <v>33</v>
      </c>
      <c r="AX280" s="14" t="s">
        <v>84</v>
      </c>
      <c r="AY280" s="225" t="s">
        <v>142</v>
      </c>
    </row>
    <row r="281" spans="1:65" s="2" customFormat="1" ht="16.5" customHeight="1">
      <c r="A281" s="33"/>
      <c r="B281" s="34"/>
      <c r="C281" s="227" t="s">
        <v>394</v>
      </c>
      <c r="D281" s="227" t="s">
        <v>314</v>
      </c>
      <c r="E281" s="228" t="s">
        <v>477</v>
      </c>
      <c r="F281" s="229" t="s">
        <v>478</v>
      </c>
      <c r="G281" s="230" t="s">
        <v>148</v>
      </c>
      <c r="H281" s="231">
        <v>45.1</v>
      </c>
      <c r="I281" s="232"/>
      <c r="J281" s="233">
        <f>ROUND(I281*H281,2)</f>
        <v>0</v>
      </c>
      <c r="K281" s="229" t="s">
        <v>149</v>
      </c>
      <c r="L281" s="234"/>
      <c r="M281" s="235" t="s">
        <v>1</v>
      </c>
      <c r="N281" s="236" t="s">
        <v>41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317</v>
      </c>
      <c r="AT281" s="196" t="s">
        <v>314</v>
      </c>
      <c r="AU281" s="196" t="s">
        <v>86</v>
      </c>
      <c r="AY281" s="16" t="s">
        <v>142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84</v>
      </c>
      <c r="BK281" s="197">
        <f>ROUND(I281*H281,2)</f>
        <v>0</v>
      </c>
      <c r="BL281" s="16" t="s">
        <v>193</v>
      </c>
      <c r="BM281" s="196" t="s">
        <v>379</v>
      </c>
    </row>
    <row r="282" spans="1:65" s="2" customFormat="1" ht="37.9" customHeight="1">
      <c r="A282" s="33"/>
      <c r="B282" s="34"/>
      <c r="C282" s="185" t="s">
        <v>256</v>
      </c>
      <c r="D282" s="185" t="s">
        <v>145</v>
      </c>
      <c r="E282" s="186" t="s">
        <v>481</v>
      </c>
      <c r="F282" s="187" t="s">
        <v>482</v>
      </c>
      <c r="G282" s="188" t="s">
        <v>260</v>
      </c>
      <c r="H282" s="226"/>
      <c r="I282" s="190"/>
      <c r="J282" s="191">
        <f>ROUND(I282*H282,2)</f>
        <v>0</v>
      </c>
      <c r="K282" s="187" t="s">
        <v>149</v>
      </c>
      <c r="L282" s="38"/>
      <c r="M282" s="192" t="s">
        <v>1</v>
      </c>
      <c r="N282" s="193" t="s">
        <v>41</v>
      </c>
      <c r="O282" s="70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6" t="s">
        <v>193</v>
      </c>
      <c r="AT282" s="196" t="s">
        <v>145</v>
      </c>
      <c r="AU282" s="196" t="s">
        <v>86</v>
      </c>
      <c r="AY282" s="16" t="s">
        <v>142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6" t="s">
        <v>84</v>
      </c>
      <c r="BK282" s="197">
        <f>ROUND(I282*H282,2)</f>
        <v>0</v>
      </c>
      <c r="BL282" s="16" t="s">
        <v>193</v>
      </c>
      <c r="BM282" s="196" t="s">
        <v>383</v>
      </c>
    </row>
    <row r="283" spans="1:65" s="2" customFormat="1" ht="11.25">
      <c r="A283" s="33"/>
      <c r="B283" s="34"/>
      <c r="C283" s="35"/>
      <c r="D283" s="198" t="s">
        <v>151</v>
      </c>
      <c r="E283" s="35"/>
      <c r="F283" s="199" t="s">
        <v>484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151</v>
      </c>
      <c r="AU283" s="16" t="s">
        <v>86</v>
      </c>
    </row>
    <row r="284" spans="1:65" s="12" customFormat="1" ht="25.9" customHeight="1">
      <c r="B284" s="169"/>
      <c r="C284" s="170"/>
      <c r="D284" s="171" t="s">
        <v>75</v>
      </c>
      <c r="E284" s="172" t="s">
        <v>485</v>
      </c>
      <c r="F284" s="172" t="s">
        <v>486</v>
      </c>
      <c r="G284" s="170"/>
      <c r="H284" s="170"/>
      <c r="I284" s="173"/>
      <c r="J284" s="174">
        <f>BK284</f>
        <v>0</v>
      </c>
      <c r="K284" s="170"/>
      <c r="L284" s="175"/>
      <c r="M284" s="176"/>
      <c r="N284" s="177"/>
      <c r="O284" s="177"/>
      <c r="P284" s="178">
        <f>SUM(P285:P286)</f>
        <v>0</v>
      </c>
      <c r="Q284" s="177"/>
      <c r="R284" s="178">
        <f>SUM(R285:R286)</f>
        <v>0</v>
      </c>
      <c r="S284" s="177"/>
      <c r="T284" s="179">
        <f>SUM(T285:T286)</f>
        <v>0</v>
      </c>
      <c r="AR284" s="180" t="s">
        <v>150</v>
      </c>
      <c r="AT284" s="181" t="s">
        <v>75</v>
      </c>
      <c r="AU284" s="181" t="s">
        <v>76</v>
      </c>
      <c r="AY284" s="180" t="s">
        <v>142</v>
      </c>
      <c r="BK284" s="182">
        <f>SUM(BK285:BK286)</f>
        <v>0</v>
      </c>
    </row>
    <row r="285" spans="1:65" s="2" customFormat="1" ht="24.2" customHeight="1">
      <c r="A285" s="33"/>
      <c r="B285" s="34"/>
      <c r="C285" s="185" t="s">
        <v>403</v>
      </c>
      <c r="D285" s="185" t="s">
        <v>145</v>
      </c>
      <c r="E285" s="186" t="s">
        <v>487</v>
      </c>
      <c r="F285" s="187" t="s">
        <v>488</v>
      </c>
      <c r="G285" s="188" t="s">
        <v>489</v>
      </c>
      <c r="H285" s="189">
        <v>48</v>
      </c>
      <c r="I285" s="190"/>
      <c r="J285" s="191">
        <f>ROUND(I285*H285,2)</f>
        <v>0</v>
      </c>
      <c r="K285" s="187" t="s">
        <v>149</v>
      </c>
      <c r="L285" s="38"/>
      <c r="M285" s="192" t="s">
        <v>1</v>
      </c>
      <c r="N285" s="193" t="s">
        <v>41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490</v>
      </c>
      <c r="AT285" s="196" t="s">
        <v>145</v>
      </c>
      <c r="AU285" s="196" t="s">
        <v>84</v>
      </c>
      <c r="AY285" s="16" t="s">
        <v>142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84</v>
      </c>
      <c r="BK285" s="197">
        <f>ROUND(I285*H285,2)</f>
        <v>0</v>
      </c>
      <c r="BL285" s="16" t="s">
        <v>490</v>
      </c>
      <c r="BM285" s="196" t="s">
        <v>388</v>
      </c>
    </row>
    <row r="286" spans="1:65" s="2" customFormat="1" ht="11.25">
      <c r="A286" s="33"/>
      <c r="B286" s="34"/>
      <c r="C286" s="35"/>
      <c r="D286" s="198" t="s">
        <v>151</v>
      </c>
      <c r="E286" s="35"/>
      <c r="F286" s="199" t="s">
        <v>492</v>
      </c>
      <c r="G286" s="35"/>
      <c r="H286" s="35"/>
      <c r="I286" s="200"/>
      <c r="J286" s="35"/>
      <c r="K286" s="35"/>
      <c r="L286" s="38"/>
      <c r="M286" s="237"/>
      <c r="N286" s="238"/>
      <c r="O286" s="239"/>
      <c r="P286" s="239"/>
      <c r="Q286" s="239"/>
      <c r="R286" s="239"/>
      <c r="S286" s="239"/>
      <c r="T286" s="24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151</v>
      </c>
      <c r="AU286" s="16" t="s">
        <v>84</v>
      </c>
    </row>
    <row r="287" spans="1:65" s="2" customFormat="1" ht="6.95" customHeight="1">
      <c r="A287" s="33"/>
      <c r="B287" s="53"/>
      <c r="C287" s="54"/>
      <c r="D287" s="54"/>
      <c r="E287" s="54"/>
      <c r="F287" s="54"/>
      <c r="G287" s="54"/>
      <c r="H287" s="54"/>
      <c r="I287" s="54"/>
      <c r="J287" s="54"/>
      <c r="K287" s="54"/>
      <c r="L287" s="38"/>
      <c r="M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</row>
  </sheetData>
  <sheetProtection algorithmName="SHA-512" hashValue="0Lplc9+WEWJWX6SnXMKQ/QWFWUraD7u1yqekYNOAMAijvGCSj4P8gQYoCfKdKEH2wgErukgkEZIcqR3dSoX4Iw==" saltValue="+qIBoozf7/MII4m1uEKIo0mxiZ0/w4a3J94pGMpP+SYjzcch8lzrJ1HywdvAvmeQbSRMxBtV54zu7kdaat+ZrQ==" spinCount="100000" sheet="1" objects="1" scenarios="1" formatColumns="0" formatRows="0" autoFilter="0"/>
  <autoFilter ref="C131:K286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hyperlinks>
    <hyperlink ref="F136" r:id="rId1"/>
    <hyperlink ref="F146" r:id="rId2"/>
    <hyperlink ref="F151" r:id="rId3"/>
    <hyperlink ref="F153" r:id="rId4"/>
    <hyperlink ref="F168" r:id="rId5"/>
    <hyperlink ref="F170" r:id="rId6"/>
    <hyperlink ref="F172" r:id="rId7"/>
    <hyperlink ref="F176" r:id="rId8"/>
    <hyperlink ref="F179" r:id="rId9"/>
    <hyperlink ref="F183" r:id="rId10"/>
    <hyperlink ref="F187" r:id="rId11"/>
    <hyperlink ref="F191" r:id="rId12"/>
    <hyperlink ref="F194" r:id="rId13"/>
    <hyperlink ref="F198" r:id="rId14"/>
    <hyperlink ref="F200" r:id="rId15"/>
    <hyperlink ref="F202" r:id="rId16"/>
    <hyperlink ref="F204" r:id="rId17"/>
    <hyperlink ref="F206" r:id="rId18"/>
    <hyperlink ref="F209" r:id="rId19"/>
    <hyperlink ref="F214" r:id="rId20"/>
    <hyperlink ref="F217" r:id="rId21"/>
    <hyperlink ref="F220" r:id="rId22"/>
    <hyperlink ref="F229" r:id="rId23"/>
    <hyperlink ref="F231" r:id="rId24"/>
    <hyperlink ref="F234" r:id="rId25"/>
    <hyperlink ref="F243" r:id="rId26"/>
    <hyperlink ref="F246" r:id="rId27"/>
    <hyperlink ref="F250" r:id="rId28"/>
    <hyperlink ref="F255" r:id="rId29"/>
    <hyperlink ref="F258" r:id="rId30"/>
    <hyperlink ref="F260" r:id="rId31"/>
    <hyperlink ref="F263" r:id="rId32"/>
    <hyperlink ref="F276" r:id="rId33"/>
    <hyperlink ref="F283" r:id="rId34"/>
    <hyperlink ref="F286" r:id="rId3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792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ROUND(J138,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ROUND((SUM(BE138:BE400)),  2)</f>
        <v>0</v>
      </c>
      <c r="G33" s="33"/>
      <c r="H33" s="33"/>
      <c r="I33" s="123">
        <v>0.21</v>
      </c>
      <c r="J33" s="122">
        <f>ROUND(((SUM(BE138:BE400))*I33),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ROUND((SUM(BF138:BF400)),  2)</f>
        <v>0</v>
      </c>
      <c r="G34" s="33"/>
      <c r="H34" s="33"/>
      <c r="I34" s="123">
        <v>0.12</v>
      </c>
      <c r="J34" s="122">
        <f>ROUND(((SUM(BF138:BF400))*I34),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ROUND((SUM(BG138:BG400)),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ROUND((SUM(BH138:BH400)),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ROUND((SUM(BI138:BI400)),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04 - 4. NP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J138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2:12" s="9" customFormat="1" ht="24.95" hidden="1" customHeight="1">
      <c r="B97" s="146"/>
      <c r="C97" s="147"/>
      <c r="D97" s="148" t="s">
        <v>110</v>
      </c>
      <c r="E97" s="149"/>
      <c r="F97" s="149"/>
      <c r="G97" s="149"/>
      <c r="H97" s="149"/>
      <c r="I97" s="149"/>
      <c r="J97" s="150">
        <f>J139</f>
        <v>0</v>
      </c>
      <c r="K97" s="147"/>
      <c r="L97" s="151"/>
    </row>
    <row r="98" spans="2:12" s="10" customFormat="1" ht="19.899999999999999" hidden="1" customHeight="1">
      <c r="B98" s="152"/>
      <c r="C98" s="153"/>
      <c r="D98" s="154" t="s">
        <v>111</v>
      </c>
      <c r="E98" s="155"/>
      <c r="F98" s="155"/>
      <c r="G98" s="155"/>
      <c r="H98" s="155"/>
      <c r="I98" s="155"/>
      <c r="J98" s="156">
        <f>J140</f>
        <v>0</v>
      </c>
      <c r="K98" s="153"/>
      <c r="L98" s="157"/>
    </row>
    <row r="99" spans="2:12" s="10" customFormat="1" ht="19.899999999999999" hidden="1" customHeight="1">
      <c r="B99" s="152"/>
      <c r="C99" s="153"/>
      <c r="D99" s="154" t="s">
        <v>112</v>
      </c>
      <c r="E99" s="155"/>
      <c r="F99" s="155"/>
      <c r="G99" s="155"/>
      <c r="H99" s="155"/>
      <c r="I99" s="155"/>
      <c r="J99" s="156">
        <f>J147</f>
        <v>0</v>
      </c>
      <c r="K99" s="153"/>
      <c r="L99" s="157"/>
    </row>
    <row r="100" spans="2:12" s="10" customFormat="1" ht="19.899999999999999" hidden="1" customHeight="1">
      <c r="B100" s="152"/>
      <c r="C100" s="153"/>
      <c r="D100" s="154" t="s">
        <v>113</v>
      </c>
      <c r="E100" s="155"/>
      <c r="F100" s="155"/>
      <c r="G100" s="155"/>
      <c r="H100" s="155"/>
      <c r="I100" s="155"/>
      <c r="J100" s="156">
        <f>J167</f>
        <v>0</v>
      </c>
      <c r="K100" s="153"/>
      <c r="L100" s="157"/>
    </row>
    <row r="101" spans="2:12" s="10" customFormat="1" ht="19.899999999999999" hidden="1" customHeight="1">
      <c r="B101" s="152"/>
      <c r="C101" s="153"/>
      <c r="D101" s="154" t="s">
        <v>114</v>
      </c>
      <c r="E101" s="155"/>
      <c r="F101" s="155"/>
      <c r="G101" s="155"/>
      <c r="H101" s="155"/>
      <c r="I101" s="155"/>
      <c r="J101" s="156">
        <f>J187</f>
        <v>0</v>
      </c>
      <c r="K101" s="153"/>
      <c r="L101" s="157"/>
    </row>
    <row r="102" spans="2:12" s="10" customFormat="1" ht="19.899999999999999" hidden="1" customHeight="1">
      <c r="B102" s="152"/>
      <c r="C102" s="153"/>
      <c r="D102" s="154" t="s">
        <v>115</v>
      </c>
      <c r="E102" s="155"/>
      <c r="F102" s="155"/>
      <c r="G102" s="155"/>
      <c r="H102" s="155"/>
      <c r="I102" s="155"/>
      <c r="J102" s="156">
        <f>J198</f>
        <v>0</v>
      </c>
      <c r="K102" s="153"/>
      <c r="L102" s="157"/>
    </row>
    <row r="103" spans="2:12" s="9" customFormat="1" ht="24.95" hidden="1" customHeight="1">
      <c r="B103" s="146"/>
      <c r="C103" s="147"/>
      <c r="D103" s="148" t="s">
        <v>116</v>
      </c>
      <c r="E103" s="149"/>
      <c r="F103" s="149"/>
      <c r="G103" s="149"/>
      <c r="H103" s="149"/>
      <c r="I103" s="149"/>
      <c r="J103" s="150">
        <f>J201</f>
        <v>0</v>
      </c>
      <c r="K103" s="147"/>
      <c r="L103" s="151"/>
    </row>
    <row r="104" spans="2:12" s="10" customFormat="1" ht="19.899999999999999" hidden="1" customHeight="1">
      <c r="B104" s="152"/>
      <c r="C104" s="153"/>
      <c r="D104" s="154" t="s">
        <v>494</v>
      </c>
      <c r="E104" s="155"/>
      <c r="F104" s="155"/>
      <c r="G104" s="155"/>
      <c r="H104" s="155"/>
      <c r="I104" s="155"/>
      <c r="J104" s="156">
        <f>J202</f>
        <v>0</v>
      </c>
      <c r="K104" s="153"/>
      <c r="L104" s="157"/>
    </row>
    <row r="105" spans="2:12" s="10" customFormat="1" ht="19.899999999999999" hidden="1" customHeight="1">
      <c r="B105" s="152"/>
      <c r="C105" s="153"/>
      <c r="D105" s="154" t="s">
        <v>495</v>
      </c>
      <c r="E105" s="155"/>
      <c r="F105" s="155"/>
      <c r="G105" s="155"/>
      <c r="H105" s="155"/>
      <c r="I105" s="155"/>
      <c r="J105" s="156">
        <f>J204</f>
        <v>0</v>
      </c>
      <c r="K105" s="153"/>
      <c r="L105" s="157"/>
    </row>
    <row r="106" spans="2:12" s="10" customFormat="1" ht="19.899999999999999" hidden="1" customHeight="1">
      <c r="B106" s="152"/>
      <c r="C106" s="153"/>
      <c r="D106" s="154" t="s">
        <v>496</v>
      </c>
      <c r="E106" s="155"/>
      <c r="F106" s="155"/>
      <c r="G106" s="155"/>
      <c r="H106" s="155"/>
      <c r="I106" s="155"/>
      <c r="J106" s="156">
        <f>J219</f>
        <v>0</v>
      </c>
      <c r="K106" s="153"/>
      <c r="L106" s="157"/>
    </row>
    <row r="107" spans="2:12" s="10" customFormat="1" ht="19.899999999999999" hidden="1" customHeight="1">
      <c r="B107" s="152"/>
      <c r="C107" s="153"/>
      <c r="D107" s="154" t="s">
        <v>117</v>
      </c>
      <c r="E107" s="155"/>
      <c r="F107" s="155"/>
      <c r="G107" s="155"/>
      <c r="H107" s="155"/>
      <c r="I107" s="155"/>
      <c r="J107" s="156">
        <f>J224</f>
        <v>0</v>
      </c>
      <c r="K107" s="153"/>
      <c r="L107" s="157"/>
    </row>
    <row r="108" spans="2:12" s="10" customFormat="1" ht="19.899999999999999" hidden="1" customHeight="1">
      <c r="B108" s="152"/>
      <c r="C108" s="153"/>
      <c r="D108" s="154" t="s">
        <v>499</v>
      </c>
      <c r="E108" s="155"/>
      <c r="F108" s="155"/>
      <c r="G108" s="155"/>
      <c r="H108" s="155"/>
      <c r="I108" s="155"/>
      <c r="J108" s="156">
        <f>J240</f>
        <v>0</v>
      </c>
      <c r="K108" s="153"/>
      <c r="L108" s="157"/>
    </row>
    <row r="109" spans="2:12" s="10" customFormat="1" ht="19.899999999999999" hidden="1" customHeight="1">
      <c r="B109" s="152"/>
      <c r="C109" s="153"/>
      <c r="D109" s="154" t="s">
        <v>500</v>
      </c>
      <c r="E109" s="155"/>
      <c r="F109" s="155"/>
      <c r="G109" s="155"/>
      <c r="H109" s="155"/>
      <c r="I109" s="155"/>
      <c r="J109" s="156">
        <f>J255</f>
        <v>0</v>
      </c>
      <c r="K109" s="153"/>
      <c r="L109" s="157"/>
    </row>
    <row r="110" spans="2:12" s="10" customFormat="1" ht="19.899999999999999" hidden="1" customHeight="1">
      <c r="B110" s="152"/>
      <c r="C110" s="153"/>
      <c r="D110" s="154" t="s">
        <v>118</v>
      </c>
      <c r="E110" s="155"/>
      <c r="F110" s="155"/>
      <c r="G110" s="155"/>
      <c r="H110" s="155"/>
      <c r="I110" s="155"/>
      <c r="J110" s="156">
        <f>J259</f>
        <v>0</v>
      </c>
      <c r="K110" s="153"/>
      <c r="L110" s="157"/>
    </row>
    <row r="111" spans="2:12" s="10" customFormat="1" ht="19.899999999999999" hidden="1" customHeight="1">
      <c r="B111" s="152"/>
      <c r="C111" s="153"/>
      <c r="D111" s="154" t="s">
        <v>119</v>
      </c>
      <c r="E111" s="155"/>
      <c r="F111" s="155"/>
      <c r="G111" s="155"/>
      <c r="H111" s="155"/>
      <c r="I111" s="155"/>
      <c r="J111" s="156">
        <f>J264</f>
        <v>0</v>
      </c>
      <c r="K111" s="153"/>
      <c r="L111" s="157"/>
    </row>
    <row r="112" spans="2:12" s="10" customFormat="1" ht="19.899999999999999" hidden="1" customHeight="1">
      <c r="B112" s="152"/>
      <c r="C112" s="153"/>
      <c r="D112" s="154" t="s">
        <v>120</v>
      </c>
      <c r="E112" s="155"/>
      <c r="F112" s="155"/>
      <c r="G112" s="155"/>
      <c r="H112" s="155"/>
      <c r="I112" s="155"/>
      <c r="J112" s="156">
        <f>J275</f>
        <v>0</v>
      </c>
      <c r="K112" s="153"/>
      <c r="L112" s="157"/>
    </row>
    <row r="113" spans="1:31" s="10" customFormat="1" ht="19.899999999999999" hidden="1" customHeight="1">
      <c r="B113" s="152"/>
      <c r="C113" s="153"/>
      <c r="D113" s="154" t="s">
        <v>122</v>
      </c>
      <c r="E113" s="155"/>
      <c r="F113" s="155"/>
      <c r="G113" s="155"/>
      <c r="H113" s="155"/>
      <c r="I113" s="155"/>
      <c r="J113" s="156">
        <f>J288</f>
        <v>0</v>
      </c>
      <c r="K113" s="153"/>
      <c r="L113" s="157"/>
    </row>
    <row r="114" spans="1:31" s="10" customFormat="1" ht="19.899999999999999" hidden="1" customHeight="1">
      <c r="B114" s="152"/>
      <c r="C114" s="153"/>
      <c r="D114" s="154" t="s">
        <v>793</v>
      </c>
      <c r="E114" s="155"/>
      <c r="F114" s="155"/>
      <c r="G114" s="155"/>
      <c r="H114" s="155"/>
      <c r="I114" s="155"/>
      <c r="J114" s="156">
        <f>J311</f>
        <v>0</v>
      </c>
      <c r="K114" s="153"/>
      <c r="L114" s="157"/>
    </row>
    <row r="115" spans="1:31" s="10" customFormat="1" ht="19.899999999999999" hidden="1" customHeight="1">
      <c r="B115" s="152"/>
      <c r="C115" s="153"/>
      <c r="D115" s="154" t="s">
        <v>123</v>
      </c>
      <c r="E115" s="155"/>
      <c r="F115" s="155"/>
      <c r="G115" s="155"/>
      <c r="H115" s="155"/>
      <c r="I115" s="155"/>
      <c r="J115" s="156">
        <f>J341</f>
        <v>0</v>
      </c>
      <c r="K115" s="153"/>
      <c r="L115" s="157"/>
    </row>
    <row r="116" spans="1:31" s="10" customFormat="1" ht="19.899999999999999" hidden="1" customHeight="1">
      <c r="B116" s="152"/>
      <c r="C116" s="153"/>
      <c r="D116" s="154" t="s">
        <v>124</v>
      </c>
      <c r="E116" s="155"/>
      <c r="F116" s="155"/>
      <c r="G116" s="155"/>
      <c r="H116" s="155"/>
      <c r="I116" s="155"/>
      <c r="J116" s="156">
        <f>J360</f>
        <v>0</v>
      </c>
      <c r="K116" s="153"/>
      <c r="L116" s="157"/>
    </row>
    <row r="117" spans="1:31" s="10" customFormat="1" ht="19.899999999999999" hidden="1" customHeight="1">
      <c r="B117" s="152"/>
      <c r="C117" s="153"/>
      <c r="D117" s="154" t="s">
        <v>125</v>
      </c>
      <c r="E117" s="155"/>
      <c r="F117" s="155"/>
      <c r="G117" s="155"/>
      <c r="H117" s="155"/>
      <c r="I117" s="155"/>
      <c r="J117" s="156">
        <f>J387</f>
        <v>0</v>
      </c>
      <c r="K117" s="153"/>
      <c r="L117" s="157"/>
    </row>
    <row r="118" spans="1:31" s="9" customFormat="1" ht="24.95" hidden="1" customHeight="1">
      <c r="B118" s="146"/>
      <c r="C118" s="147"/>
      <c r="D118" s="148" t="s">
        <v>126</v>
      </c>
      <c r="E118" s="149"/>
      <c r="F118" s="149"/>
      <c r="G118" s="149"/>
      <c r="H118" s="149"/>
      <c r="I118" s="149"/>
      <c r="J118" s="150">
        <f>J398</f>
        <v>0</v>
      </c>
      <c r="K118" s="147"/>
      <c r="L118" s="151"/>
    </row>
    <row r="119" spans="1:31" s="2" customFormat="1" ht="21.75" hidden="1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hidden="1" customHeight="1">
      <c r="A120" s="3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ht="11.25" hidden="1"/>
    <row r="122" spans="1:31" ht="11.25" hidden="1"/>
    <row r="123" spans="1:31" ht="11.25" hidden="1"/>
    <row r="124" spans="1:31" s="2" customFormat="1" ht="6.95" customHeight="1">
      <c r="A124" s="33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4.95" customHeight="1">
      <c r="A125" s="33"/>
      <c r="B125" s="34"/>
      <c r="C125" s="22" t="s">
        <v>127</v>
      </c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16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5"/>
      <c r="D128" s="35"/>
      <c r="E128" s="293" t="str">
        <f>E7</f>
        <v>Rekonstrukce odborných učeben, Gymnázium Cheb</v>
      </c>
      <c r="F128" s="294"/>
      <c r="G128" s="294"/>
      <c r="H128" s="294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103</v>
      </c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5"/>
      <c r="D130" s="35"/>
      <c r="E130" s="245" t="str">
        <f>E9</f>
        <v>04 - 4. NP</v>
      </c>
      <c r="F130" s="295"/>
      <c r="G130" s="295"/>
      <c r="H130" s="29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20</v>
      </c>
      <c r="D132" s="35"/>
      <c r="E132" s="35"/>
      <c r="F132" s="26" t="str">
        <f>F12</f>
        <v xml:space="preserve"> </v>
      </c>
      <c r="G132" s="35"/>
      <c r="H132" s="35"/>
      <c r="I132" s="28" t="s">
        <v>22</v>
      </c>
      <c r="J132" s="65" t="str">
        <f>IF(J12="","",J12)</f>
        <v>4. 10. 2024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>
      <c r="A134" s="33"/>
      <c r="B134" s="34"/>
      <c r="C134" s="28" t="s">
        <v>24</v>
      </c>
      <c r="D134" s="35"/>
      <c r="E134" s="35"/>
      <c r="F134" s="26" t="str">
        <f>E15</f>
        <v>Gymnázium Cheb, Nerudova 2283/7, Cheb</v>
      </c>
      <c r="G134" s="35"/>
      <c r="H134" s="35"/>
      <c r="I134" s="28" t="s">
        <v>32</v>
      </c>
      <c r="J134" s="31" t="str">
        <f>E21</f>
        <v xml:space="preserve"> 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30</v>
      </c>
      <c r="D135" s="35"/>
      <c r="E135" s="35"/>
      <c r="F135" s="26" t="str">
        <f>IF(E18="","",E18)</f>
        <v>Vyplň údaj</v>
      </c>
      <c r="G135" s="35"/>
      <c r="H135" s="35"/>
      <c r="I135" s="28" t="s">
        <v>34</v>
      </c>
      <c r="J135" s="31" t="str">
        <f>E24</f>
        <v xml:space="preserve"> 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58"/>
      <c r="B137" s="159"/>
      <c r="C137" s="160" t="s">
        <v>128</v>
      </c>
      <c r="D137" s="161" t="s">
        <v>61</v>
      </c>
      <c r="E137" s="161" t="s">
        <v>57</v>
      </c>
      <c r="F137" s="161" t="s">
        <v>58</v>
      </c>
      <c r="G137" s="161" t="s">
        <v>129</v>
      </c>
      <c r="H137" s="161" t="s">
        <v>130</v>
      </c>
      <c r="I137" s="161" t="s">
        <v>131</v>
      </c>
      <c r="J137" s="161" t="s">
        <v>107</v>
      </c>
      <c r="K137" s="162" t="s">
        <v>132</v>
      </c>
      <c r="L137" s="163"/>
      <c r="M137" s="74" t="s">
        <v>1</v>
      </c>
      <c r="N137" s="75" t="s">
        <v>40</v>
      </c>
      <c r="O137" s="75" t="s">
        <v>133</v>
      </c>
      <c r="P137" s="75" t="s">
        <v>134</v>
      </c>
      <c r="Q137" s="75" t="s">
        <v>135</v>
      </c>
      <c r="R137" s="75" t="s">
        <v>136</v>
      </c>
      <c r="S137" s="75" t="s">
        <v>137</v>
      </c>
      <c r="T137" s="76" t="s">
        <v>138</v>
      </c>
      <c r="U137" s="158"/>
      <c r="V137" s="158"/>
      <c r="W137" s="158"/>
      <c r="X137" s="158"/>
      <c r="Y137" s="158"/>
      <c r="Z137" s="158"/>
      <c r="AA137" s="158"/>
      <c r="AB137" s="158"/>
      <c r="AC137" s="158"/>
      <c r="AD137" s="158"/>
      <c r="AE137" s="158"/>
    </row>
    <row r="138" spans="1:65" s="2" customFormat="1" ht="22.9" customHeight="1">
      <c r="A138" s="33"/>
      <c r="B138" s="34"/>
      <c r="C138" s="81" t="s">
        <v>139</v>
      </c>
      <c r="D138" s="35"/>
      <c r="E138" s="35"/>
      <c r="F138" s="35"/>
      <c r="G138" s="35"/>
      <c r="H138" s="35"/>
      <c r="I138" s="35"/>
      <c r="J138" s="164">
        <f>BK138</f>
        <v>0</v>
      </c>
      <c r="K138" s="35"/>
      <c r="L138" s="38"/>
      <c r="M138" s="77"/>
      <c r="N138" s="165"/>
      <c r="O138" s="78"/>
      <c r="P138" s="166">
        <f>P139+P201+P398</f>
        <v>0</v>
      </c>
      <c r="Q138" s="78"/>
      <c r="R138" s="166">
        <f>R139+R201+R398</f>
        <v>0.24083969999999999</v>
      </c>
      <c r="S138" s="78"/>
      <c r="T138" s="167">
        <f>T139+T201+T398</f>
        <v>1.7174000000000002E-2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75</v>
      </c>
      <c r="AU138" s="16" t="s">
        <v>109</v>
      </c>
      <c r="BK138" s="168">
        <f>BK139+BK201+BK398</f>
        <v>0</v>
      </c>
    </row>
    <row r="139" spans="1:65" s="12" customFormat="1" ht="25.9" customHeight="1">
      <c r="B139" s="169"/>
      <c r="C139" s="170"/>
      <c r="D139" s="171" t="s">
        <v>75</v>
      </c>
      <c r="E139" s="172" t="s">
        <v>140</v>
      </c>
      <c r="F139" s="172" t="s">
        <v>141</v>
      </c>
      <c r="G139" s="170"/>
      <c r="H139" s="170"/>
      <c r="I139" s="173"/>
      <c r="J139" s="174">
        <f>BK139</f>
        <v>0</v>
      </c>
      <c r="K139" s="170"/>
      <c r="L139" s="175"/>
      <c r="M139" s="176"/>
      <c r="N139" s="177"/>
      <c r="O139" s="177"/>
      <c r="P139" s="178">
        <f>P140+P147+P167+P187+P198</f>
        <v>0</v>
      </c>
      <c r="Q139" s="177"/>
      <c r="R139" s="178">
        <f>R140+R147+R167+R187+R198</f>
        <v>0.21635289999999999</v>
      </c>
      <c r="S139" s="177"/>
      <c r="T139" s="179">
        <f>T140+T147+T167+T187+T198</f>
        <v>0</v>
      </c>
      <c r="AR139" s="180" t="s">
        <v>84</v>
      </c>
      <c r="AT139" s="181" t="s">
        <v>75</v>
      </c>
      <c r="AU139" s="181" t="s">
        <v>76</v>
      </c>
      <c r="AY139" s="180" t="s">
        <v>142</v>
      </c>
      <c r="BK139" s="182">
        <f>BK140+BK147+BK167+BK187+BK198</f>
        <v>0</v>
      </c>
    </row>
    <row r="140" spans="1:65" s="12" customFormat="1" ht="22.9" customHeight="1">
      <c r="B140" s="169"/>
      <c r="C140" s="170"/>
      <c r="D140" s="171" t="s">
        <v>75</v>
      </c>
      <c r="E140" s="183" t="s">
        <v>143</v>
      </c>
      <c r="F140" s="183" t="s">
        <v>144</v>
      </c>
      <c r="G140" s="170"/>
      <c r="H140" s="170"/>
      <c r="I140" s="173"/>
      <c r="J140" s="184">
        <f>BK140</f>
        <v>0</v>
      </c>
      <c r="K140" s="170"/>
      <c r="L140" s="175"/>
      <c r="M140" s="176"/>
      <c r="N140" s="177"/>
      <c r="O140" s="177"/>
      <c r="P140" s="178">
        <f>SUM(P141:P146)</f>
        <v>0</v>
      </c>
      <c r="Q140" s="177"/>
      <c r="R140" s="178">
        <f>SUM(R141:R146)</f>
        <v>0.15235289999999999</v>
      </c>
      <c r="S140" s="177"/>
      <c r="T140" s="179">
        <f>SUM(T141:T146)</f>
        <v>0</v>
      </c>
      <c r="AR140" s="180" t="s">
        <v>84</v>
      </c>
      <c r="AT140" s="181" t="s">
        <v>75</v>
      </c>
      <c r="AU140" s="181" t="s">
        <v>84</v>
      </c>
      <c r="AY140" s="180" t="s">
        <v>142</v>
      </c>
      <c r="BK140" s="182">
        <f>SUM(BK141:BK146)</f>
        <v>0</v>
      </c>
    </row>
    <row r="141" spans="1:65" s="2" customFormat="1" ht="24.2" customHeight="1">
      <c r="A141" s="33"/>
      <c r="B141" s="34"/>
      <c r="C141" s="185" t="s">
        <v>84</v>
      </c>
      <c r="D141" s="185" t="s">
        <v>145</v>
      </c>
      <c r="E141" s="186" t="s">
        <v>794</v>
      </c>
      <c r="F141" s="187" t="s">
        <v>795</v>
      </c>
      <c r="G141" s="188" t="s">
        <v>148</v>
      </c>
      <c r="H141" s="189">
        <v>5.84</v>
      </c>
      <c r="I141" s="190"/>
      <c r="J141" s="191">
        <f>ROUND(I141*H141,2)</f>
        <v>0</v>
      </c>
      <c r="K141" s="187" t="s">
        <v>149</v>
      </c>
      <c r="L141" s="38"/>
      <c r="M141" s="192" t="s">
        <v>1</v>
      </c>
      <c r="N141" s="193" t="s">
        <v>41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150</v>
      </c>
      <c r="AT141" s="196" t="s">
        <v>145</v>
      </c>
      <c r="AU141" s="196" t="s">
        <v>86</v>
      </c>
      <c r="AY141" s="16" t="s">
        <v>142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84</v>
      </c>
      <c r="BK141" s="197">
        <f>ROUND(I141*H141,2)</f>
        <v>0</v>
      </c>
      <c r="BL141" s="16" t="s">
        <v>150</v>
      </c>
      <c r="BM141" s="196" t="s">
        <v>86</v>
      </c>
    </row>
    <row r="142" spans="1:65" s="2" customFormat="1" ht="11.25">
      <c r="A142" s="33"/>
      <c r="B142" s="34"/>
      <c r="C142" s="35"/>
      <c r="D142" s="198" t="s">
        <v>151</v>
      </c>
      <c r="E142" s="35"/>
      <c r="F142" s="199" t="s">
        <v>796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151</v>
      </c>
      <c r="AU142" s="16" t="s">
        <v>86</v>
      </c>
    </row>
    <row r="143" spans="1:65" s="2" customFormat="1" ht="33" customHeight="1">
      <c r="A143" s="33"/>
      <c r="B143" s="34"/>
      <c r="C143" s="185" t="s">
        <v>86</v>
      </c>
      <c r="D143" s="185" t="s">
        <v>145</v>
      </c>
      <c r="E143" s="186" t="s">
        <v>797</v>
      </c>
      <c r="F143" s="187" t="s">
        <v>798</v>
      </c>
      <c r="G143" s="188" t="s">
        <v>148</v>
      </c>
      <c r="H143" s="189">
        <v>1.89</v>
      </c>
      <c r="I143" s="190"/>
      <c r="J143" s="191">
        <f>ROUND(I143*H143,2)</f>
        <v>0</v>
      </c>
      <c r="K143" s="187" t="s">
        <v>149</v>
      </c>
      <c r="L143" s="38"/>
      <c r="M143" s="192" t="s">
        <v>1</v>
      </c>
      <c r="N143" s="193" t="s">
        <v>41</v>
      </c>
      <c r="O143" s="70"/>
      <c r="P143" s="194">
        <f>O143*H143</f>
        <v>0</v>
      </c>
      <c r="Q143" s="194">
        <v>8.0610000000000001E-2</v>
      </c>
      <c r="R143" s="194">
        <f>Q143*H143</f>
        <v>0.15235289999999999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150</v>
      </c>
      <c r="AT143" s="196" t="s">
        <v>145</v>
      </c>
      <c r="AU143" s="196" t="s">
        <v>86</v>
      </c>
      <c r="AY143" s="16" t="s">
        <v>142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84</v>
      </c>
      <c r="BK143" s="197">
        <f>ROUND(I143*H143,2)</f>
        <v>0</v>
      </c>
      <c r="BL143" s="16" t="s">
        <v>150</v>
      </c>
      <c r="BM143" s="196" t="s">
        <v>799</v>
      </c>
    </row>
    <row r="144" spans="1:65" s="2" customFormat="1" ht="11.25">
      <c r="A144" s="33"/>
      <c r="B144" s="34"/>
      <c r="C144" s="35"/>
      <c r="D144" s="198" t="s">
        <v>151</v>
      </c>
      <c r="E144" s="35"/>
      <c r="F144" s="199" t="s">
        <v>800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151</v>
      </c>
      <c r="AU144" s="16" t="s">
        <v>86</v>
      </c>
    </row>
    <row r="145" spans="1:65" s="13" customFormat="1" ht="11.25">
      <c r="B145" s="203"/>
      <c r="C145" s="204"/>
      <c r="D145" s="205" t="s">
        <v>153</v>
      </c>
      <c r="E145" s="206" t="s">
        <v>1</v>
      </c>
      <c r="F145" s="207" t="s">
        <v>801</v>
      </c>
      <c r="G145" s="204"/>
      <c r="H145" s="208">
        <v>1.89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153</v>
      </c>
      <c r="AU145" s="214" t="s">
        <v>86</v>
      </c>
      <c r="AV145" s="13" t="s">
        <v>86</v>
      </c>
      <c r="AW145" s="13" t="s">
        <v>33</v>
      </c>
      <c r="AX145" s="13" t="s">
        <v>76</v>
      </c>
      <c r="AY145" s="214" t="s">
        <v>142</v>
      </c>
    </row>
    <row r="146" spans="1:65" s="14" customFormat="1" ht="11.25">
      <c r="B146" s="215"/>
      <c r="C146" s="216"/>
      <c r="D146" s="205" t="s">
        <v>153</v>
      </c>
      <c r="E146" s="217" t="s">
        <v>1</v>
      </c>
      <c r="F146" s="218" t="s">
        <v>155</v>
      </c>
      <c r="G146" s="216"/>
      <c r="H146" s="219">
        <v>1.89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153</v>
      </c>
      <c r="AU146" s="225" t="s">
        <v>86</v>
      </c>
      <c r="AV146" s="14" t="s">
        <v>150</v>
      </c>
      <c r="AW146" s="14" t="s">
        <v>33</v>
      </c>
      <c r="AX146" s="14" t="s">
        <v>84</v>
      </c>
      <c r="AY146" s="225" t="s">
        <v>142</v>
      </c>
    </row>
    <row r="147" spans="1:65" s="12" customFormat="1" ht="22.9" customHeight="1">
      <c r="B147" s="169"/>
      <c r="C147" s="170"/>
      <c r="D147" s="171" t="s">
        <v>75</v>
      </c>
      <c r="E147" s="183" t="s">
        <v>156</v>
      </c>
      <c r="F147" s="183" t="s">
        <v>157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SUM(P148:P166)</f>
        <v>0</v>
      </c>
      <c r="Q147" s="177"/>
      <c r="R147" s="178">
        <f>SUM(R148:R166)</f>
        <v>0</v>
      </c>
      <c r="S147" s="177"/>
      <c r="T147" s="179">
        <f>SUM(T148:T166)</f>
        <v>0</v>
      </c>
      <c r="AR147" s="180" t="s">
        <v>84</v>
      </c>
      <c r="AT147" s="181" t="s">
        <v>75</v>
      </c>
      <c r="AU147" s="181" t="s">
        <v>84</v>
      </c>
      <c r="AY147" s="180" t="s">
        <v>142</v>
      </c>
      <c r="BK147" s="182">
        <f>SUM(BK148:BK166)</f>
        <v>0</v>
      </c>
    </row>
    <row r="148" spans="1:65" s="2" customFormat="1" ht="24.2" customHeight="1">
      <c r="A148" s="33"/>
      <c r="B148" s="34"/>
      <c r="C148" s="185" t="s">
        <v>143</v>
      </c>
      <c r="D148" s="185" t="s">
        <v>145</v>
      </c>
      <c r="E148" s="186" t="s">
        <v>158</v>
      </c>
      <c r="F148" s="187" t="s">
        <v>159</v>
      </c>
      <c r="G148" s="188" t="s">
        <v>160</v>
      </c>
      <c r="H148" s="189">
        <v>2</v>
      </c>
      <c r="I148" s="190"/>
      <c r="J148" s="191">
        <f>ROUND(I148*H148,2)</f>
        <v>0</v>
      </c>
      <c r="K148" s="187" t="s">
        <v>149</v>
      </c>
      <c r="L148" s="38"/>
      <c r="M148" s="192" t="s">
        <v>1</v>
      </c>
      <c r="N148" s="193" t="s">
        <v>41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150</v>
      </c>
      <c r="AT148" s="196" t="s">
        <v>145</v>
      </c>
      <c r="AU148" s="196" t="s">
        <v>86</v>
      </c>
      <c r="AY148" s="16" t="s">
        <v>142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84</v>
      </c>
      <c r="BK148" s="197">
        <f>ROUND(I148*H148,2)</f>
        <v>0</v>
      </c>
      <c r="BL148" s="16" t="s">
        <v>150</v>
      </c>
      <c r="BM148" s="196" t="s">
        <v>150</v>
      </c>
    </row>
    <row r="149" spans="1:65" s="2" customFormat="1" ht="11.25">
      <c r="A149" s="33"/>
      <c r="B149" s="34"/>
      <c r="C149" s="35"/>
      <c r="D149" s="198" t="s">
        <v>151</v>
      </c>
      <c r="E149" s="35"/>
      <c r="F149" s="199" t="s">
        <v>161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151</v>
      </c>
      <c r="AU149" s="16" t="s">
        <v>86</v>
      </c>
    </row>
    <row r="150" spans="1:65" s="13" customFormat="1" ht="11.25">
      <c r="B150" s="203"/>
      <c r="C150" s="204"/>
      <c r="D150" s="205" t="s">
        <v>153</v>
      </c>
      <c r="E150" s="206" t="s">
        <v>1</v>
      </c>
      <c r="F150" s="207" t="s">
        <v>802</v>
      </c>
      <c r="G150" s="204"/>
      <c r="H150" s="208">
        <v>2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153</v>
      </c>
      <c r="AU150" s="214" t="s">
        <v>86</v>
      </c>
      <c r="AV150" s="13" t="s">
        <v>86</v>
      </c>
      <c r="AW150" s="13" t="s">
        <v>33</v>
      </c>
      <c r="AX150" s="13" t="s">
        <v>76</v>
      </c>
      <c r="AY150" s="214" t="s">
        <v>142</v>
      </c>
    </row>
    <row r="151" spans="1:65" s="14" customFormat="1" ht="11.25">
      <c r="B151" s="215"/>
      <c r="C151" s="216"/>
      <c r="D151" s="205" t="s">
        <v>153</v>
      </c>
      <c r="E151" s="217" t="s">
        <v>1</v>
      </c>
      <c r="F151" s="218" t="s">
        <v>155</v>
      </c>
      <c r="G151" s="216"/>
      <c r="H151" s="219">
        <v>2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153</v>
      </c>
      <c r="AU151" s="225" t="s">
        <v>86</v>
      </c>
      <c r="AV151" s="14" t="s">
        <v>150</v>
      </c>
      <c r="AW151" s="14" t="s">
        <v>33</v>
      </c>
      <c r="AX151" s="14" t="s">
        <v>84</v>
      </c>
      <c r="AY151" s="225" t="s">
        <v>142</v>
      </c>
    </row>
    <row r="152" spans="1:65" s="2" customFormat="1" ht="37.9" customHeight="1">
      <c r="A152" s="33"/>
      <c r="B152" s="34"/>
      <c r="C152" s="185" t="s">
        <v>150</v>
      </c>
      <c r="D152" s="185" t="s">
        <v>145</v>
      </c>
      <c r="E152" s="186" t="s">
        <v>501</v>
      </c>
      <c r="F152" s="187" t="s">
        <v>502</v>
      </c>
      <c r="G152" s="188" t="s">
        <v>148</v>
      </c>
      <c r="H152" s="189">
        <v>54.930999999999997</v>
      </c>
      <c r="I152" s="190"/>
      <c r="J152" s="191">
        <f>ROUND(I152*H152,2)</f>
        <v>0</v>
      </c>
      <c r="K152" s="187" t="s">
        <v>149</v>
      </c>
      <c r="L152" s="38"/>
      <c r="M152" s="192" t="s">
        <v>1</v>
      </c>
      <c r="N152" s="193" t="s">
        <v>41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150</v>
      </c>
      <c r="AT152" s="196" t="s">
        <v>145</v>
      </c>
      <c r="AU152" s="196" t="s">
        <v>86</v>
      </c>
      <c r="AY152" s="16" t="s">
        <v>142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84</v>
      </c>
      <c r="BK152" s="197">
        <f>ROUND(I152*H152,2)</f>
        <v>0</v>
      </c>
      <c r="BL152" s="16" t="s">
        <v>150</v>
      </c>
      <c r="BM152" s="196" t="s">
        <v>156</v>
      </c>
    </row>
    <row r="153" spans="1:65" s="2" customFormat="1" ht="11.25">
      <c r="A153" s="33"/>
      <c r="B153" s="34"/>
      <c r="C153" s="35"/>
      <c r="D153" s="198" t="s">
        <v>151</v>
      </c>
      <c r="E153" s="35"/>
      <c r="F153" s="199" t="s">
        <v>503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151</v>
      </c>
      <c r="AU153" s="16" t="s">
        <v>86</v>
      </c>
    </row>
    <row r="154" spans="1:65" s="13" customFormat="1" ht="11.25">
      <c r="B154" s="203"/>
      <c r="C154" s="204"/>
      <c r="D154" s="205" t="s">
        <v>153</v>
      </c>
      <c r="E154" s="206" t="s">
        <v>1</v>
      </c>
      <c r="F154" s="207" t="s">
        <v>803</v>
      </c>
      <c r="G154" s="204"/>
      <c r="H154" s="208">
        <v>124.08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153</v>
      </c>
      <c r="AU154" s="214" t="s">
        <v>86</v>
      </c>
      <c r="AV154" s="13" t="s">
        <v>86</v>
      </c>
      <c r="AW154" s="13" t="s">
        <v>33</v>
      </c>
      <c r="AX154" s="13" t="s">
        <v>76</v>
      </c>
      <c r="AY154" s="214" t="s">
        <v>142</v>
      </c>
    </row>
    <row r="155" spans="1:65" s="13" customFormat="1" ht="11.25">
      <c r="B155" s="203"/>
      <c r="C155" s="204"/>
      <c r="D155" s="205" t="s">
        <v>153</v>
      </c>
      <c r="E155" s="206" t="s">
        <v>1</v>
      </c>
      <c r="F155" s="207" t="s">
        <v>804</v>
      </c>
      <c r="G155" s="204"/>
      <c r="H155" s="208">
        <v>122.1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153</v>
      </c>
      <c r="AU155" s="214" t="s">
        <v>86</v>
      </c>
      <c r="AV155" s="13" t="s">
        <v>86</v>
      </c>
      <c r="AW155" s="13" t="s">
        <v>33</v>
      </c>
      <c r="AX155" s="13" t="s">
        <v>76</v>
      </c>
      <c r="AY155" s="214" t="s">
        <v>142</v>
      </c>
    </row>
    <row r="156" spans="1:65" s="13" customFormat="1" ht="11.25">
      <c r="B156" s="203"/>
      <c r="C156" s="204"/>
      <c r="D156" s="205" t="s">
        <v>153</v>
      </c>
      <c r="E156" s="206" t="s">
        <v>1</v>
      </c>
      <c r="F156" s="207" t="s">
        <v>805</v>
      </c>
      <c r="G156" s="204"/>
      <c r="H156" s="208">
        <v>64.02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153</v>
      </c>
      <c r="AU156" s="214" t="s">
        <v>86</v>
      </c>
      <c r="AV156" s="13" t="s">
        <v>86</v>
      </c>
      <c r="AW156" s="13" t="s">
        <v>33</v>
      </c>
      <c r="AX156" s="13" t="s">
        <v>76</v>
      </c>
      <c r="AY156" s="214" t="s">
        <v>142</v>
      </c>
    </row>
    <row r="157" spans="1:65" s="13" customFormat="1" ht="11.25">
      <c r="B157" s="203"/>
      <c r="C157" s="204"/>
      <c r="D157" s="205" t="s">
        <v>153</v>
      </c>
      <c r="E157" s="206" t="s">
        <v>1</v>
      </c>
      <c r="F157" s="207" t="s">
        <v>806</v>
      </c>
      <c r="G157" s="204"/>
      <c r="H157" s="208">
        <v>105.20399999999999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153</v>
      </c>
      <c r="AU157" s="214" t="s">
        <v>86</v>
      </c>
      <c r="AV157" s="13" t="s">
        <v>86</v>
      </c>
      <c r="AW157" s="13" t="s">
        <v>33</v>
      </c>
      <c r="AX157" s="13" t="s">
        <v>76</v>
      </c>
      <c r="AY157" s="214" t="s">
        <v>142</v>
      </c>
    </row>
    <row r="158" spans="1:65" s="13" customFormat="1" ht="11.25">
      <c r="B158" s="203"/>
      <c r="C158" s="204"/>
      <c r="D158" s="205" t="s">
        <v>153</v>
      </c>
      <c r="E158" s="206" t="s">
        <v>1</v>
      </c>
      <c r="F158" s="207" t="s">
        <v>807</v>
      </c>
      <c r="G158" s="204"/>
      <c r="H158" s="208">
        <v>-49.2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153</v>
      </c>
      <c r="AU158" s="214" t="s">
        <v>86</v>
      </c>
      <c r="AV158" s="13" t="s">
        <v>86</v>
      </c>
      <c r="AW158" s="13" t="s">
        <v>33</v>
      </c>
      <c r="AX158" s="13" t="s">
        <v>76</v>
      </c>
      <c r="AY158" s="214" t="s">
        <v>142</v>
      </c>
    </row>
    <row r="159" spans="1:65" s="14" customFormat="1" ht="11.25">
      <c r="B159" s="215"/>
      <c r="C159" s="216"/>
      <c r="D159" s="205" t="s">
        <v>153</v>
      </c>
      <c r="E159" s="217" t="s">
        <v>1</v>
      </c>
      <c r="F159" s="218" t="s">
        <v>155</v>
      </c>
      <c r="G159" s="216"/>
      <c r="H159" s="219">
        <v>366.20400000000001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153</v>
      </c>
      <c r="AU159" s="225" t="s">
        <v>86</v>
      </c>
      <c r="AV159" s="14" t="s">
        <v>150</v>
      </c>
      <c r="AW159" s="14" t="s">
        <v>33</v>
      </c>
      <c r="AX159" s="14" t="s">
        <v>76</v>
      </c>
      <c r="AY159" s="225" t="s">
        <v>142</v>
      </c>
    </row>
    <row r="160" spans="1:65" s="13" customFormat="1" ht="11.25">
      <c r="B160" s="203"/>
      <c r="C160" s="204"/>
      <c r="D160" s="205" t="s">
        <v>153</v>
      </c>
      <c r="E160" s="206" t="s">
        <v>1</v>
      </c>
      <c r="F160" s="207" t="s">
        <v>808</v>
      </c>
      <c r="G160" s="204"/>
      <c r="H160" s="208">
        <v>54.930999999999997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153</v>
      </c>
      <c r="AU160" s="214" t="s">
        <v>86</v>
      </c>
      <c r="AV160" s="13" t="s">
        <v>86</v>
      </c>
      <c r="AW160" s="13" t="s">
        <v>33</v>
      </c>
      <c r="AX160" s="13" t="s">
        <v>76</v>
      </c>
      <c r="AY160" s="214" t="s">
        <v>142</v>
      </c>
    </row>
    <row r="161" spans="1:65" s="14" customFormat="1" ht="11.25">
      <c r="B161" s="215"/>
      <c r="C161" s="216"/>
      <c r="D161" s="205" t="s">
        <v>153</v>
      </c>
      <c r="E161" s="217" t="s">
        <v>1</v>
      </c>
      <c r="F161" s="218" t="s">
        <v>155</v>
      </c>
      <c r="G161" s="216"/>
      <c r="H161" s="219">
        <v>54.930999999999997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153</v>
      </c>
      <c r="AU161" s="225" t="s">
        <v>86</v>
      </c>
      <c r="AV161" s="14" t="s">
        <v>150</v>
      </c>
      <c r="AW161" s="14" t="s">
        <v>33</v>
      </c>
      <c r="AX161" s="14" t="s">
        <v>84</v>
      </c>
      <c r="AY161" s="225" t="s">
        <v>142</v>
      </c>
    </row>
    <row r="162" spans="1:65" s="2" customFormat="1" ht="24.2" customHeight="1">
      <c r="A162" s="33"/>
      <c r="B162" s="34"/>
      <c r="C162" s="185" t="s">
        <v>176</v>
      </c>
      <c r="D162" s="185" t="s">
        <v>145</v>
      </c>
      <c r="E162" s="186" t="s">
        <v>809</v>
      </c>
      <c r="F162" s="187" t="s">
        <v>810</v>
      </c>
      <c r="G162" s="188" t="s">
        <v>293</v>
      </c>
      <c r="H162" s="189">
        <v>3.65</v>
      </c>
      <c r="I162" s="190"/>
      <c r="J162" s="191">
        <f>ROUND(I162*H162,2)</f>
        <v>0</v>
      </c>
      <c r="K162" s="187" t="s">
        <v>149</v>
      </c>
      <c r="L162" s="38"/>
      <c r="M162" s="192" t="s">
        <v>1</v>
      </c>
      <c r="N162" s="193" t="s">
        <v>41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150</v>
      </c>
      <c r="AT162" s="196" t="s">
        <v>145</v>
      </c>
      <c r="AU162" s="196" t="s">
        <v>86</v>
      </c>
      <c r="AY162" s="16" t="s">
        <v>142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84</v>
      </c>
      <c r="BK162" s="197">
        <f>ROUND(I162*H162,2)</f>
        <v>0</v>
      </c>
      <c r="BL162" s="16" t="s">
        <v>150</v>
      </c>
      <c r="BM162" s="196" t="s">
        <v>170</v>
      </c>
    </row>
    <row r="163" spans="1:65" s="2" customFormat="1" ht="11.25">
      <c r="A163" s="33"/>
      <c r="B163" s="34"/>
      <c r="C163" s="35"/>
      <c r="D163" s="198" t="s">
        <v>151</v>
      </c>
      <c r="E163" s="35"/>
      <c r="F163" s="199" t="s">
        <v>811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151</v>
      </c>
      <c r="AU163" s="16" t="s">
        <v>86</v>
      </c>
    </row>
    <row r="164" spans="1:65" s="13" customFormat="1" ht="11.25">
      <c r="B164" s="203"/>
      <c r="C164" s="204"/>
      <c r="D164" s="205" t="s">
        <v>153</v>
      </c>
      <c r="E164" s="206" t="s">
        <v>1</v>
      </c>
      <c r="F164" s="207" t="s">
        <v>812</v>
      </c>
      <c r="G164" s="204"/>
      <c r="H164" s="208">
        <v>1.75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153</v>
      </c>
      <c r="AU164" s="214" t="s">
        <v>86</v>
      </c>
      <c r="AV164" s="13" t="s">
        <v>86</v>
      </c>
      <c r="AW164" s="13" t="s">
        <v>33</v>
      </c>
      <c r="AX164" s="13" t="s">
        <v>76</v>
      </c>
      <c r="AY164" s="214" t="s">
        <v>142</v>
      </c>
    </row>
    <row r="165" spans="1:65" s="13" customFormat="1" ht="11.25">
      <c r="B165" s="203"/>
      <c r="C165" s="204"/>
      <c r="D165" s="205" t="s">
        <v>153</v>
      </c>
      <c r="E165" s="206" t="s">
        <v>1</v>
      </c>
      <c r="F165" s="207" t="s">
        <v>813</v>
      </c>
      <c r="G165" s="204"/>
      <c r="H165" s="208">
        <v>1.9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153</v>
      </c>
      <c r="AU165" s="214" t="s">
        <v>86</v>
      </c>
      <c r="AV165" s="13" t="s">
        <v>86</v>
      </c>
      <c r="AW165" s="13" t="s">
        <v>33</v>
      </c>
      <c r="AX165" s="13" t="s">
        <v>76</v>
      </c>
      <c r="AY165" s="214" t="s">
        <v>142</v>
      </c>
    </row>
    <row r="166" spans="1:65" s="14" customFormat="1" ht="11.25">
      <c r="B166" s="215"/>
      <c r="C166" s="216"/>
      <c r="D166" s="205" t="s">
        <v>153</v>
      </c>
      <c r="E166" s="217" t="s">
        <v>1</v>
      </c>
      <c r="F166" s="218" t="s">
        <v>155</v>
      </c>
      <c r="G166" s="216"/>
      <c r="H166" s="219">
        <v>3.65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153</v>
      </c>
      <c r="AU166" s="225" t="s">
        <v>86</v>
      </c>
      <c r="AV166" s="14" t="s">
        <v>150</v>
      </c>
      <c r="AW166" s="14" t="s">
        <v>33</v>
      </c>
      <c r="AX166" s="14" t="s">
        <v>84</v>
      </c>
      <c r="AY166" s="225" t="s">
        <v>142</v>
      </c>
    </row>
    <row r="167" spans="1:65" s="12" customFormat="1" ht="22.9" customHeight="1">
      <c r="B167" s="169"/>
      <c r="C167" s="170"/>
      <c r="D167" s="171" t="s">
        <v>75</v>
      </c>
      <c r="E167" s="183" t="s">
        <v>174</v>
      </c>
      <c r="F167" s="183" t="s">
        <v>175</v>
      </c>
      <c r="G167" s="170"/>
      <c r="H167" s="170"/>
      <c r="I167" s="173"/>
      <c r="J167" s="184">
        <f>BK167</f>
        <v>0</v>
      </c>
      <c r="K167" s="170"/>
      <c r="L167" s="175"/>
      <c r="M167" s="176"/>
      <c r="N167" s="177"/>
      <c r="O167" s="177"/>
      <c r="P167" s="178">
        <f>SUM(P168:P186)</f>
        <v>0</v>
      </c>
      <c r="Q167" s="177"/>
      <c r="R167" s="178">
        <f>SUM(R168:R186)</f>
        <v>6.4000000000000001E-2</v>
      </c>
      <c r="S167" s="177"/>
      <c r="T167" s="179">
        <f>SUM(T168:T186)</f>
        <v>0</v>
      </c>
      <c r="AR167" s="180" t="s">
        <v>84</v>
      </c>
      <c r="AT167" s="181" t="s">
        <v>75</v>
      </c>
      <c r="AU167" s="181" t="s">
        <v>84</v>
      </c>
      <c r="AY167" s="180" t="s">
        <v>142</v>
      </c>
      <c r="BK167" s="182">
        <f>SUM(BK168:BK186)</f>
        <v>0</v>
      </c>
    </row>
    <row r="168" spans="1:65" s="2" customFormat="1" ht="33" customHeight="1">
      <c r="A168" s="33"/>
      <c r="B168" s="34"/>
      <c r="C168" s="185" t="s">
        <v>156</v>
      </c>
      <c r="D168" s="185" t="s">
        <v>145</v>
      </c>
      <c r="E168" s="186" t="s">
        <v>177</v>
      </c>
      <c r="F168" s="187" t="s">
        <v>178</v>
      </c>
      <c r="G168" s="188" t="s">
        <v>148</v>
      </c>
      <c r="H168" s="189">
        <v>243.52199999999999</v>
      </c>
      <c r="I168" s="190"/>
      <c r="J168" s="191">
        <f>ROUND(I168*H168,2)</f>
        <v>0</v>
      </c>
      <c r="K168" s="187" t="s">
        <v>149</v>
      </c>
      <c r="L168" s="38"/>
      <c r="M168" s="192" t="s">
        <v>1</v>
      </c>
      <c r="N168" s="193" t="s">
        <v>41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150</v>
      </c>
      <c r="AT168" s="196" t="s">
        <v>145</v>
      </c>
      <c r="AU168" s="196" t="s">
        <v>86</v>
      </c>
      <c r="AY168" s="16" t="s">
        <v>142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84</v>
      </c>
      <c r="BK168" s="197">
        <f>ROUND(I168*H168,2)</f>
        <v>0</v>
      </c>
      <c r="BL168" s="16" t="s">
        <v>150</v>
      </c>
      <c r="BM168" s="196" t="s">
        <v>179</v>
      </c>
    </row>
    <row r="169" spans="1:65" s="2" customFormat="1" ht="11.25">
      <c r="A169" s="33"/>
      <c r="B169" s="34"/>
      <c r="C169" s="35"/>
      <c r="D169" s="198" t="s">
        <v>151</v>
      </c>
      <c r="E169" s="35"/>
      <c r="F169" s="199" t="s">
        <v>180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151</v>
      </c>
      <c r="AU169" s="16" t="s">
        <v>86</v>
      </c>
    </row>
    <row r="170" spans="1:65" s="2" customFormat="1" ht="24.2" customHeight="1">
      <c r="A170" s="33"/>
      <c r="B170" s="34"/>
      <c r="C170" s="185" t="s">
        <v>185</v>
      </c>
      <c r="D170" s="185" t="s">
        <v>145</v>
      </c>
      <c r="E170" s="186" t="s">
        <v>182</v>
      </c>
      <c r="F170" s="187" t="s">
        <v>183</v>
      </c>
      <c r="G170" s="188" t="s">
        <v>148</v>
      </c>
      <c r="H170" s="189">
        <v>243.52199999999999</v>
      </c>
      <c r="I170" s="190"/>
      <c r="J170" s="191">
        <f>ROUND(I170*H170,2)</f>
        <v>0</v>
      </c>
      <c r="K170" s="187" t="s">
        <v>149</v>
      </c>
      <c r="L170" s="38"/>
      <c r="M170" s="192" t="s">
        <v>1</v>
      </c>
      <c r="N170" s="193" t="s">
        <v>41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150</v>
      </c>
      <c r="AT170" s="196" t="s">
        <v>145</v>
      </c>
      <c r="AU170" s="196" t="s">
        <v>86</v>
      </c>
      <c r="AY170" s="16" t="s">
        <v>142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84</v>
      </c>
      <c r="BK170" s="197">
        <f>ROUND(I170*H170,2)</f>
        <v>0</v>
      </c>
      <c r="BL170" s="16" t="s">
        <v>150</v>
      </c>
      <c r="BM170" s="196" t="s">
        <v>8</v>
      </c>
    </row>
    <row r="171" spans="1:65" s="2" customFormat="1" ht="11.25">
      <c r="A171" s="33"/>
      <c r="B171" s="34"/>
      <c r="C171" s="35"/>
      <c r="D171" s="198" t="s">
        <v>151</v>
      </c>
      <c r="E171" s="35"/>
      <c r="F171" s="199" t="s">
        <v>184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151</v>
      </c>
      <c r="AU171" s="16" t="s">
        <v>86</v>
      </c>
    </row>
    <row r="172" spans="1:65" s="2" customFormat="1" ht="24.2" customHeight="1">
      <c r="A172" s="33"/>
      <c r="B172" s="34"/>
      <c r="C172" s="185" t="s">
        <v>170</v>
      </c>
      <c r="D172" s="185" t="s">
        <v>145</v>
      </c>
      <c r="E172" s="186" t="s">
        <v>510</v>
      </c>
      <c r="F172" s="187" t="s">
        <v>511</v>
      </c>
      <c r="G172" s="188" t="s">
        <v>169</v>
      </c>
      <c r="H172" s="189">
        <v>8.5999999999999993E-2</v>
      </c>
      <c r="I172" s="190"/>
      <c r="J172" s="191">
        <f>ROUND(I172*H172,2)</f>
        <v>0</v>
      </c>
      <c r="K172" s="187" t="s">
        <v>1</v>
      </c>
      <c r="L172" s="38"/>
      <c r="M172" s="192" t="s">
        <v>1</v>
      </c>
      <c r="N172" s="193" t="s">
        <v>41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150</v>
      </c>
      <c r="AT172" s="196" t="s">
        <v>145</v>
      </c>
      <c r="AU172" s="196" t="s">
        <v>86</v>
      </c>
      <c r="AY172" s="16" t="s">
        <v>142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84</v>
      </c>
      <c r="BK172" s="197">
        <f>ROUND(I172*H172,2)</f>
        <v>0</v>
      </c>
      <c r="BL172" s="16" t="s">
        <v>150</v>
      </c>
      <c r="BM172" s="196" t="s">
        <v>188</v>
      </c>
    </row>
    <row r="173" spans="1:65" s="13" customFormat="1" ht="11.25">
      <c r="B173" s="203"/>
      <c r="C173" s="204"/>
      <c r="D173" s="205" t="s">
        <v>153</v>
      </c>
      <c r="E173" s="206" t="s">
        <v>1</v>
      </c>
      <c r="F173" s="207" t="s">
        <v>814</v>
      </c>
      <c r="G173" s="204"/>
      <c r="H173" s="208">
        <v>8.5999999999999993E-2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153</v>
      </c>
      <c r="AU173" s="214" t="s">
        <v>86</v>
      </c>
      <c r="AV173" s="13" t="s">
        <v>86</v>
      </c>
      <c r="AW173" s="13" t="s">
        <v>33</v>
      </c>
      <c r="AX173" s="13" t="s">
        <v>76</v>
      </c>
      <c r="AY173" s="214" t="s">
        <v>142</v>
      </c>
    </row>
    <row r="174" spans="1:65" s="14" customFormat="1" ht="11.25">
      <c r="B174" s="215"/>
      <c r="C174" s="216"/>
      <c r="D174" s="205" t="s">
        <v>153</v>
      </c>
      <c r="E174" s="217" t="s">
        <v>1</v>
      </c>
      <c r="F174" s="218" t="s">
        <v>155</v>
      </c>
      <c r="G174" s="216"/>
      <c r="H174" s="219">
        <v>8.5999999999999993E-2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153</v>
      </c>
      <c r="AU174" s="225" t="s">
        <v>86</v>
      </c>
      <c r="AV174" s="14" t="s">
        <v>150</v>
      </c>
      <c r="AW174" s="14" t="s">
        <v>33</v>
      </c>
      <c r="AX174" s="14" t="s">
        <v>84</v>
      </c>
      <c r="AY174" s="225" t="s">
        <v>142</v>
      </c>
    </row>
    <row r="175" spans="1:65" s="2" customFormat="1" ht="21.75" customHeight="1">
      <c r="A175" s="33"/>
      <c r="B175" s="34"/>
      <c r="C175" s="185" t="s">
        <v>174</v>
      </c>
      <c r="D175" s="185" t="s">
        <v>145</v>
      </c>
      <c r="E175" s="186" t="s">
        <v>191</v>
      </c>
      <c r="F175" s="187" t="s">
        <v>192</v>
      </c>
      <c r="G175" s="188" t="s">
        <v>148</v>
      </c>
      <c r="H175" s="189">
        <v>1.6</v>
      </c>
      <c r="I175" s="190"/>
      <c r="J175" s="191">
        <f>ROUND(I175*H175,2)</f>
        <v>0</v>
      </c>
      <c r="K175" s="187" t="s">
        <v>149</v>
      </c>
      <c r="L175" s="38"/>
      <c r="M175" s="192" t="s">
        <v>1</v>
      </c>
      <c r="N175" s="193" t="s">
        <v>41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150</v>
      </c>
      <c r="AT175" s="196" t="s">
        <v>145</v>
      </c>
      <c r="AU175" s="196" t="s">
        <v>86</v>
      </c>
      <c r="AY175" s="16" t="s">
        <v>142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84</v>
      </c>
      <c r="BK175" s="197">
        <f>ROUND(I175*H175,2)</f>
        <v>0</v>
      </c>
      <c r="BL175" s="16" t="s">
        <v>150</v>
      </c>
      <c r="BM175" s="196" t="s">
        <v>193</v>
      </c>
    </row>
    <row r="176" spans="1:65" s="2" customFormat="1" ht="11.25">
      <c r="A176" s="33"/>
      <c r="B176" s="34"/>
      <c r="C176" s="35"/>
      <c r="D176" s="198" t="s">
        <v>151</v>
      </c>
      <c r="E176" s="35"/>
      <c r="F176" s="199" t="s">
        <v>194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151</v>
      </c>
      <c r="AU176" s="16" t="s">
        <v>86</v>
      </c>
    </row>
    <row r="177" spans="1:65" s="2" customFormat="1" ht="24.2" customHeight="1">
      <c r="A177" s="33"/>
      <c r="B177" s="34"/>
      <c r="C177" s="185" t="s">
        <v>179</v>
      </c>
      <c r="D177" s="185" t="s">
        <v>145</v>
      </c>
      <c r="E177" s="186" t="s">
        <v>196</v>
      </c>
      <c r="F177" s="187" t="s">
        <v>197</v>
      </c>
      <c r="G177" s="188" t="s">
        <v>148</v>
      </c>
      <c r="H177" s="189">
        <v>2.8</v>
      </c>
      <c r="I177" s="190"/>
      <c r="J177" s="191">
        <f>ROUND(I177*H177,2)</f>
        <v>0</v>
      </c>
      <c r="K177" s="187" t="s">
        <v>149</v>
      </c>
      <c r="L177" s="38"/>
      <c r="M177" s="192" t="s">
        <v>1</v>
      </c>
      <c r="N177" s="193" t="s">
        <v>41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150</v>
      </c>
      <c r="AT177" s="196" t="s">
        <v>145</v>
      </c>
      <c r="AU177" s="196" t="s">
        <v>86</v>
      </c>
      <c r="AY177" s="16" t="s">
        <v>142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84</v>
      </c>
      <c r="BK177" s="197">
        <f>ROUND(I177*H177,2)</f>
        <v>0</v>
      </c>
      <c r="BL177" s="16" t="s">
        <v>150</v>
      </c>
      <c r="BM177" s="196" t="s">
        <v>198</v>
      </c>
    </row>
    <row r="178" spans="1:65" s="2" customFormat="1" ht="11.25">
      <c r="A178" s="33"/>
      <c r="B178" s="34"/>
      <c r="C178" s="35"/>
      <c r="D178" s="198" t="s">
        <v>151</v>
      </c>
      <c r="E178" s="35"/>
      <c r="F178" s="199" t="s">
        <v>199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151</v>
      </c>
      <c r="AU178" s="16" t="s">
        <v>86</v>
      </c>
    </row>
    <row r="179" spans="1:65" s="13" customFormat="1" ht="11.25">
      <c r="B179" s="203"/>
      <c r="C179" s="204"/>
      <c r="D179" s="205" t="s">
        <v>153</v>
      </c>
      <c r="E179" s="206" t="s">
        <v>1</v>
      </c>
      <c r="F179" s="207" t="s">
        <v>815</v>
      </c>
      <c r="G179" s="204"/>
      <c r="H179" s="208">
        <v>2.8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153</v>
      </c>
      <c r="AU179" s="214" t="s">
        <v>86</v>
      </c>
      <c r="AV179" s="13" t="s">
        <v>86</v>
      </c>
      <c r="AW179" s="13" t="s">
        <v>33</v>
      </c>
      <c r="AX179" s="13" t="s">
        <v>76</v>
      </c>
      <c r="AY179" s="214" t="s">
        <v>142</v>
      </c>
    </row>
    <row r="180" spans="1:65" s="14" customFormat="1" ht="11.25">
      <c r="B180" s="215"/>
      <c r="C180" s="216"/>
      <c r="D180" s="205" t="s">
        <v>153</v>
      </c>
      <c r="E180" s="217" t="s">
        <v>1</v>
      </c>
      <c r="F180" s="218" t="s">
        <v>155</v>
      </c>
      <c r="G180" s="216"/>
      <c r="H180" s="219">
        <v>2.8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153</v>
      </c>
      <c r="AU180" s="225" t="s">
        <v>86</v>
      </c>
      <c r="AV180" s="14" t="s">
        <v>150</v>
      </c>
      <c r="AW180" s="14" t="s">
        <v>33</v>
      </c>
      <c r="AX180" s="14" t="s">
        <v>84</v>
      </c>
      <c r="AY180" s="225" t="s">
        <v>142</v>
      </c>
    </row>
    <row r="181" spans="1:65" s="2" customFormat="1" ht="21.75" customHeight="1">
      <c r="A181" s="33"/>
      <c r="B181" s="34"/>
      <c r="C181" s="185" t="s">
        <v>209</v>
      </c>
      <c r="D181" s="185" t="s">
        <v>145</v>
      </c>
      <c r="E181" s="186" t="s">
        <v>516</v>
      </c>
      <c r="F181" s="187" t="s">
        <v>517</v>
      </c>
      <c r="G181" s="188" t="s">
        <v>293</v>
      </c>
      <c r="H181" s="189">
        <v>27.774999999999999</v>
      </c>
      <c r="I181" s="190"/>
      <c r="J181" s="191">
        <f>ROUND(I181*H181,2)</f>
        <v>0</v>
      </c>
      <c r="K181" s="187" t="s">
        <v>1</v>
      </c>
      <c r="L181" s="38"/>
      <c r="M181" s="192" t="s">
        <v>1</v>
      </c>
      <c r="N181" s="193" t="s">
        <v>41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311</v>
      </c>
      <c r="AT181" s="196" t="s">
        <v>145</v>
      </c>
      <c r="AU181" s="196" t="s">
        <v>86</v>
      </c>
      <c r="AY181" s="16" t="s">
        <v>142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84</v>
      </c>
      <c r="BK181" s="197">
        <f>ROUND(I181*H181,2)</f>
        <v>0</v>
      </c>
      <c r="BL181" s="16" t="s">
        <v>311</v>
      </c>
      <c r="BM181" s="196" t="s">
        <v>816</v>
      </c>
    </row>
    <row r="182" spans="1:65" s="13" customFormat="1" ht="11.25">
      <c r="B182" s="203"/>
      <c r="C182" s="204"/>
      <c r="D182" s="205" t="s">
        <v>153</v>
      </c>
      <c r="E182" s="206" t="s">
        <v>1</v>
      </c>
      <c r="F182" s="207" t="s">
        <v>817</v>
      </c>
      <c r="G182" s="204"/>
      <c r="H182" s="208">
        <v>27.774999999999999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153</v>
      </c>
      <c r="AU182" s="214" t="s">
        <v>86</v>
      </c>
      <c r="AV182" s="13" t="s">
        <v>86</v>
      </c>
      <c r="AW182" s="13" t="s">
        <v>33</v>
      </c>
      <c r="AX182" s="13" t="s">
        <v>76</v>
      </c>
      <c r="AY182" s="214" t="s">
        <v>142</v>
      </c>
    </row>
    <row r="183" spans="1:65" s="14" customFormat="1" ht="11.25">
      <c r="B183" s="215"/>
      <c r="C183" s="216"/>
      <c r="D183" s="205" t="s">
        <v>153</v>
      </c>
      <c r="E183" s="217" t="s">
        <v>1</v>
      </c>
      <c r="F183" s="218" t="s">
        <v>155</v>
      </c>
      <c r="G183" s="216"/>
      <c r="H183" s="219">
        <v>27.774999999999999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153</v>
      </c>
      <c r="AU183" s="225" t="s">
        <v>86</v>
      </c>
      <c r="AV183" s="14" t="s">
        <v>150</v>
      </c>
      <c r="AW183" s="14" t="s">
        <v>33</v>
      </c>
      <c r="AX183" s="14" t="s">
        <v>84</v>
      </c>
      <c r="AY183" s="225" t="s">
        <v>142</v>
      </c>
    </row>
    <row r="184" spans="1:65" s="2" customFormat="1" ht="16.5" customHeight="1">
      <c r="A184" s="33"/>
      <c r="B184" s="34"/>
      <c r="C184" s="227" t="s">
        <v>8</v>
      </c>
      <c r="D184" s="227" t="s">
        <v>314</v>
      </c>
      <c r="E184" s="228" t="s">
        <v>520</v>
      </c>
      <c r="F184" s="229" t="s">
        <v>521</v>
      </c>
      <c r="G184" s="230" t="s">
        <v>206</v>
      </c>
      <c r="H184" s="231">
        <v>6.4000000000000001E-2</v>
      </c>
      <c r="I184" s="232"/>
      <c r="J184" s="233">
        <f>ROUND(I184*H184,2)</f>
        <v>0</v>
      </c>
      <c r="K184" s="229" t="s">
        <v>149</v>
      </c>
      <c r="L184" s="234"/>
      <c r="M184" s="235" t="s">
        <v>1</v>
      </c>
      <c r="N184" s="236" t="s">
        <v>41</v>
      </c>
      <c r="O184" s="70"/>
      <c r="P184" s="194">
        <f>O184*H184</f>
        <v>0</v>
      </c>
      <c r="Q184" s="194">
        <v>1</v>
      </c>
      <c r="R184" s="194">
        <f>Q184*H184</f>
        <v>6.4000000000000001E-2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522</v>
      </c>
      <c r="AT184" s="196" t="s">
        <v>314</v>
      </c>
      <c r="AU184" s="196" t="s">
        <v>86</v>
      </c>
      <c r="AY184" s="16" t="s">
        <v>142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84</v>
      </c>
      <c r="BK184" s="197">
        <f>ROUND(I184*H184,2)</f>
        <v>0</v>
      </c>
      <c r="BL184" s="16" t="s">
        <v>522</v>
      </c>
      <c r="BM184" s="196" t="s">
        <v>818</v>
      </c>
    </row>
    <row r="185" spans="1:65" s="13" customFormat="1" ht="11.25">
      <c r="B185" s="203"/>
      <c r="C185" s="204"/>
      <c r="D185" s="205" t="s">
        <v>153</v>
      </c>
      <c r="E185" s="206" t="s">
        <v>1</v>
      </c>
      <c r="F185" s="207" t="s">
        <v>524</v>
      </c>
      <c r="G185" s="204"/>
      <c r="H185" s="208">
        <v>6.4000000000000001E-2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153</v>
      </c>
      <c r="AU185" s="214" t="s">
        <v>86</v>
      </c>
      <c r="AV185" s="13" t="s">
        <v>86</v>
      </c>
      <c r="AW185" s="13" t="s">
        <v>33</v>
      </c>
      <c r="AX185" s="13" t="s">
        <v>76</v>
      </c>
      <c r="AY185" s="214" t="s">
        <v>142</v>
      </c>
    </row>
    <row r="186" spans="1:65" s="14" customFormat="1" ht="11.25">
      <c r="B186" s="215"/>
      <c r="C186" s="216"/>
      <c r="D186" s="205" t="s">
        <v>153</v>
      </c>
      <c r="E186" s="217" t="s">
        <v>1</v>
      </c>
      <c r="F186" s="218" t="s">
        <v>155</v>
      </c>
      <c r="G186" s="216"/>
      <c r="H186" s="219">
        <v>6.4000000000000001E-2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153</v>
      </c>
      <c r="AU186" s="225" t="s">
        <v>86</v>
      </c>
      <c r="AV186" s="14" t="s">
        <v>150</v>
      </c>
      <c r="AW186" s="14" t="s">
        <v>33</v>
      </c>
      <c r="AX186" s="14" t="s">
        <v>84</v>
      </c>
      <c r="AY186" s="225" t="s">
        <v>142</v>
      </c>
    </row>
    <row r="187" spans="1:65" s="12" customFormat="1" ht="22.9" customHeight="1">
      <c r="B187" s="169"/>
      <c r="C187" s="170"/>
      <c r="D187" s="171" t="s">
        <v>75</v>
      </c>
      <c r="E187" s="183" t="s">
        <v>202</v>
      </c>
      <c r="F187" s="183" t="s">
        <v>203</v>
      </c>
      <c r="G187" s="170"/>
      <c r="H187" s="170"/>
      <c r="I187" s="173"/>
      <c r="J187" s="184">
        <f>BK187</f>
        <v>0</v>
      </c>
      <c r="K187" s="170"/>
      <c r="L187" s="175"/>
      <c r="M187" s="176"/>
      <c r="N187" s="177"/>
      <c r="O187" s="177"/>
      <c r="P187" s="178">
        <f>SUM(P188:P197)</f>
        <v>0</v>
      </c>
      <c r="Q187" s="177"/>
      <c r="R187" s="178">
        <f>SUM(R188:R197)</f>
        <v>0</v>
      </c>
      <c r="S187" s="177"/>
      <c r="T187" s="179">
        <f>SUM(T188:T197)</f>
        <v>0</v>
      </c>
      <c r="AR187" s="180" t="s">
        <v>84</v>
      </c>
      <c r="AT187" s="181" t="s">
        <v>75</v>
      </c>
      <c r="AU187" s="181" t="s">
        <v>84</v>
      </c>
      <c r="AY187" s="180" t="s">
        <v>142</v>
      </c>
      <c r="BK187" s="182">
        <f>SUM(BK188:BK197)</f>
        <v>0</v>
      </c>
    </row>
    <row r="188" spans="1:65" s="2" customFormat="1" ht="33" customHeight="1">
      <c r="A188" s="33"/>
      <c r="B188" s="34"/>
      <c r="C188" s="185" t="s">
        <v>219</v>
      </c>
      <c r="D188" s="185" t="s">
        <v>145</v>
      </c>
      <c r="E188" s="186" t="s">
        <v>204</v>
      </c>
      <c r="F188" s="187" t="s">
        <v>205</v>
      </c>
      <c r="G188" s="188" t="s">
        <v>206</v>
      </c>
      <c r="H188" s="189">
        <v>2.6970000000000001</v>
      </c>
      <c r="I188" s="190"/>
      <c r="J188" s="191">
        <f>ROUND(I188*H188,2)</f>
        <v>0</v>
      </c>
      <c r="K188" s="187" t="s">
        <v>149</v>
      </c>
      <c r="L188" s="38"/>
      <c r="M188" s="192" t="s">
        <v>1</v>
      </c>
      <c r="N188" s="193" t="s">
        <v>41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150</v>
      </c>
      <c r="AT188" s="196" t="s">
        <v>145</v>
      </c>
      <c r="AU188" s="196" t="s">
        <v>86</v>
      </c>
      <c r="AY188" s="16" t="s">
        <v>142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84</v>
      </c>
      <c r="BK188" s="197">
        <f>ROUND(I188*H188,2)</f>
        <v>0</v>
      </c>
      <c r="BL188" s="16" t="s">
        <v>150</v>
      </c>
      <c r="BM188" s="196" t="s">
        <v>207</v>
      </c>
    </row>
    <row r="189" spans="1:65" s="2" customFormat="1" ht="11.25">
      <c r="A189" s="33"/>
      <c r="B189" s="34"/>
      <c r="C189" s="35"/>
      <c r="D189" s="198" t="s">
        <v>151</v>
      </c>
      <c r="E189" s="35"/>
      <c r="F189" s="199" t="s">
        <v>208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151</v>
      </c>
      <c r="AU189" s="16" t="s">
        <v>86</v>
      </c>
    </row>
    <row r="190" spans="1:65" s="2" customFormat="1" ht="24.2" customHeight="1">
      <c r="A190" s="33"/>
      <c r="B190" s="34"/>
      <c r="C190" s="185" t="s">
        <v>188</v>
      </c>
      <c r="D190" s="185" t="s">
        <v>145</v>
      </c>
      <c r="E190" s="186" t="s">
        <v>210</v>
      </c>
      <c r="F190" s="187" t="s">
        <v>211</v>
      </c>
      <c r="G190" s="188" t="s">
        <v>206</v>
      </c>
      <c r="H190" s="189">
        <v>2.6970000000000001</v>
      </c>
      <c r="I190" s="190"/>
      <c r="J190" s="191">
        <f>ROUND(I190*H190,2)</f>
        <v>0</v>
      </c>
      <c r="K190" s="187" t="s">
        <v>149</v>
      </c>
      <c r="L190" s="38"/>
      <c r="M190" s="192" t="s">
        <v>1</v>
      </c>
      <c r="N190" s="193" t="s">
        <v>41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150</v>
      </c>
      <c r="AT190" s="196" t="s">
        <v>145</v>
      </c>
      <c r="AU190" s="196" t="s">
        <v>86</v>
      </c>
      <c r="AY190" s="16" t="s">
        <v>142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84</v>
      </c>
      <c r="BK190" s="197">
        <f>ROUND(I190*H190,2)</f>
        <v>0</v>
      </c>
      <c r="BL190" s="16" t="s">
        <v>150</v>
      </c>
      <c r="BM190" s="196" t="s">
        <v>212</v>
      </c>
    </row>
    <row r="191" spans="1:65" s="2" customFormat="1" ht="11.25">
      <c r="A191" s="33"/>
      <c r="B191" s="34"/>
      <c r="C191" s="35"/>
      <c r="D191" s="198" t="s">
        <v>151</v>
      </c>
      <c r="E191" s="35"/>
      <c r="F191" s="199" t="s">
        <v>213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151</v>
      </c>
      <c r="AU191" s="16" t="s">
        <v>86</v>
      </c>
    </row>
    <row r="192" spans="1:65" s="2" customFormat="1" ht="24.2" customHeight="1">
      <c r="A192" s="33"/>
      <c r="B192" s="34"/>
      <c r="C192" s="185" t="s">
        <v>234</v>
      </c>
      <c r="D192" s="185" t="s">
        <v>145</v>
      </c>
      <c r="E192" s="186" t="s">
        <v>214</v>
      </c>
      <c r="F192" s="187" t="s">
        <v>215</v>
      </c>
      <c r="G192" s="188" t="s">
        <v>206</v>
      </c>
      <c r="H192" s="189">
        <v>12.406000000000001</v>
      </c>
      <c r="I192" s="190"/>
      <c r="J192" s="191">
        <f>ROUND(I192*H192,2)</f>
        <v>0</v>
      </c>
      <c r="K192" s="187" t="s">
        <v>149</v>
      </c>
      <c r="L192" s="38"/>
      <c r="M192" s="192" t="s">
        <v>1</v>
      </c>
      <c r="N192" s="193" t="s">
        <v>41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150</v>
      </c>
      <c r="AT192" s="196" t="s">
        <v>145</v>
      </c>
      <c r="AU192" s="196" t="s">
        <v>86</v>
      </c>
      <c r="AY192" s="16" t="s">
        <v>142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84</v>
      </c>
      <c r="BK192" s="197">
        <f>ROUND(I192*H192,2)</f>
        <v>0</v>
      </c>
      <c r="BL192" s="16" t="s">
        <v>150</v>
      </c>
      <c r="BM192" s="196" t="s">
        <v>216</v>
      </c>
    </row>
    <row r="193" spans="1:65" s="2" customFormat="1" ht="11.25">
      <c r="A193" s="33"/>
      <c r="B193" s="34"/>
      <c r="C193" s="35"/>
      <c r="D193" s="198" t="s">
        <v>151</v>
      </c>
      <c r="E193" s="35"/>
      <c r="F193" s="199" t="s">
        <v>217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151</v>
      </c>
      <c r="AU193" s="16" t="s">
        <v>86</v>
      </c>
    </row>
    <row r="194" spans="1:65" s="13" customFormat="1" ht="11.25">
      <c r="B194" s="203"/>
      <c r="C194" s="204"/>
      <c r="D194" s="205" t="s">
        <v>153</v>
      </c>
      <c r="E194" s="206" t="s">
        <v>1</v>
      </c>
      <c r="F194" s="207" t="s">
        <v>819</v>
      </c>
      <c r="G194" s="204"/>
      <c r="H194" s="208">
        <v>12.406000000000001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153</v>
      </c>
      <c r="AU194" s="214" t="s">
        <v>86</v>
      </c>
      <c r="AV194" s="13" t="s">
        <v>86</v>
      </c>
      <c r="AW194" s="13" t="s">
        <v>33</v>
      </c>
      <c r="AX194" s="13" t="s">
        <v>76</v>
      </c>
      <c r="AY194" s="214" t="s">
        <v>142</v>
      </c>
    </row>
    <row r="195" spans="1:65" s="14" customFormat="1" ht="11.25">
      <c r="B195" s="215"/>
      <c r="C195" s="216"/>
      <c r="D195" s="205" t="s">
        <v>153</v>
      </c>
      <c r="E195" s="217" t="s">
        <v>1</v>
      </c>
      <c r="F195" s="218" t="s">
        <v>155</v>
      </c>
      <c r="G195" s="216"/>
      <c r="H195" s="219">
        <v>12.406000000000001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153</v>
      </c>
      <c r="AU195" s="225" t="s">
        <v>86</v>
      </c>
      <c r="AV195" s="14" t="s">
        <v>150</v>
      </c>
      <c r="AW195" s="14" t="s">
        <v>33</v>
      </c>
      <c r="AX195" s="14" t="s">
        <v>84</v>
      </c>
      <c r="AY195" s="225" t="s">
        <v>142</v>
      </c>
    </row>
    <row r="196" spans="1:65" s="2" customFormat="1" ht="33" customHeight="1">
      <c r="A196" s="33"/>
      <c r="B196" s="34"/>
      <c r="C196" s="185" t="s">
        <v>193</v>
      </c>
      <c r="D196" s="185" t="s">
        <v>145</v>
      </c>
      <c r="E196" s="186" t="s">
        <v>220</v>
      </c>
      <c r="F196" s="187" t="s">
        <v>221</v>
      </c>
      <c r="G196" s="188" t="s">
        <v>206</v>
      </c>
      <c r="H196" s="189">
        <v>2.6970000000000001</v>
      </c>
      <c r="I196" s="190"/>
      <c r="J196" s="191">
        <f>ROUND(I196*H196,2)</f>
        <v>0</v>
      </c>
      <c r="K196" s="187" t="s">
        <v>149</v>
      </c>
      <c r="L196" s="38"/>
      <c r="M196" s="192" t="s">
        <v>1</v>
      </c>
      <c r="N196" s="193" t="s">
        <v>41</v>
      </c>
      <c r="O196" s="70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150</v>
      </c>
      <c r="AT196" s="196" t="s">
        <v>145</v>
      </c>
      <c r="AU196" s="196" t="s">
        <v>86</v>
      </c>
      <c r="AY196" s="16" t="s">
        <v>142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84</v>
      </c>
      <c r="BK196" s="197">
        <f>ROUND(I196*H196,2)</f>
        <v>0</v>
      </c>
      <c r="BL196" s="16" t="s">
        <v>150</v>
      </c>
      <c r="BM196" s="196" t="s">
        <v>222</v>
      </c>
    </row>
    <row r="197" spans="1:65" s="2" customFormat="1" ht="11.25">
      <c r="A197" s="33"/>
      <c r="B197" s="34"/>
      <c r="C197" s="35"/>
      <c r="D197" s="198" t="s">
        <v>151</v>
      </c>
      <c r="E197" s="35"/>
      <c r="F197" s="199" t="s">
        <v>223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151</v>
      </c>
      <c r="AU197" s="16" t="s">
        <v>86</v>
      </c>
    </row>
    <row r="198" spans="1:65" s="12" customFormat="1" ht="22.9" customHeight="1">
      <c r="B198" s="169"/>
      <c r="C198" s="170"/>
      <c r="D198" s="171" t="s">
        <v>75</v>
      </c>
      <c r="E198" s="183" t="s">
        <v>224</v>
      </c>
      <c r="F198" s="183" t="s">
        <v>225</v>
      </c>
      <c r="G198" s="170"/>
      <c r="H198" s="170"/>
      <c r="I198" s="173"/>
      <c r="J198" s="184">
        <f>BK198</f>
        <v>0</v>
      </c>
      <c r="K198" s="170"/>
      <c r="L198" s="175"/>
      <c r="M198" s="176"/>
      <c r="N198" s="177"/>
      <c r="O198" s="177"/>
      <c r="P198" s="178">
        <f>SUM(P199:P200)</f>
        <v>0</v>
      </c>
      <c r="Q198" s="177"/>
      <c r="R198" s="178">
        <f>SUM(R199:R200)</f>
        <v>0</v>
      </c>
      <c r="S198" s="177"/>
      <c r="T198" s="179">
        <f>SUM(T199:T200)</f>
        <v>0</v>
      </c>
      <c r="AR198" s="180" t="s">
        <v>84</v>
      </c>
      <c r="AT198" s="181" t="s">
        <v>75</v>
      </c>
      <c r="AU198" s="181" t="s">
        <v>84</v>
      </c>
      <c r="AY198" s="180" t="s">
        <v>142</v>
      </c>
      <c r="BK198" s="182">
        <f>SUM(BK199:BK200)</f>
        <v>0</v>
      </c>
    </row>
    <row r="199" spans="1:65" s="2" customFormat="1" ht="24.2" customHeight="1">
      <c r="A199" s="33"/>
      <c r="B199" s="34"/>
      <c r="C199" s="185" t="s">
        <v>244</v>
      </c>
      <c r="D199" s="185" t="s">
        <v>145</v>
      </c>
      <c r="E199" s="186" t="s">
        <v>226</v>
      </c>
      <c r="F199" s="187" t="s">
        <v>227</v>
      </c>
      <c r="G199" s="188" t="s">
        <v>206</v>
      </c>
      <c r="H199" s="189">
        <v>0.24099999999999999</v>
      </c>
      <c r="I199" s="190"/>
      <c r="J199" s="191">
        <f>ROUND(I199*H199,2)</f>
        <v>0</v>
      </c>
      <c r="K199" s="187" t="s">
        <v>149</v>
      </c>
      <c r="L199" s="38"/>
      <c r="M199" s="192" t="s">
        <v>1</v>
      </c>
      <c r="N199" s="193" t="s">
        <v>41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150</v>
      </c>
      <c r="AT199" s="196" t="s">
        <v>145</v>
      </c>
      <c r="AU199" s="196" t="s">
        <v>86</v>
      </c>
      <c r="AY199" s="16" t="s">
        <v>142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84</v>
      </c>
      <c r="BK199" s="197">
        <f>ROUND(I199*H199,2)</f>
        <v>0</v>
      </c>
      <c r="BL199" s="16" t="s">
        <v>150</v>
      </c>
      <c r="BM199" s="196" t="s">
        <v>228</v>
      </c>
    </row>
    <row r="200" spans="1:65" s="2" customFormat="1" ht="11.25">
      <c r="A200" s="33"/>
      <c r="B200" s="34"/>
      <c r="C200" s="35"/>
      <c r="D200" s="198" t="s">
        <v>151</v>
      </c>
      <c r="E200" s="35"/>
      <c r="F200" s="199" t="s">
        <v>229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151</v>
      </c>
      <c r="AU200" s="16" t="s">
        <v>86</v>
      </c>
    </row>
    <row r="201" spans="1:65" s="12" customFormat="1" ht="25.9" customHeight="1">
      <c r="B201" s="169"/>
      <c r="C201" s="170"/>
      <c r="D201" s="171" t="s">
        <v>75</v>
      </c>
      <c r="E201" s="172" t="s">
        <v>230</v>
      </c>
      <c r="F201" s="172" t="s">
        <v>231</v>
      </c>
      <c r="G201" s="170"/>
      <c r="H201" s="170"/>
      <c r="I201" s="173"/>
      <c r="J201" s="174">
        <f>BK201</f>
        <v>0</v>
      </c>
      <c r="K201" s="170"/>
      <c r="L201" s="175"/>
      <c r="M201" s="176"/>
      <c r="N201" s="177"/>
      <c r="O201" s="177"/>
      <c r="P201" s="178">
        <f>P202+P204+P219+P224+P240+P255+P259+P264+P275+P288+P311+P341+P360+P387</f>
        <v>0</v>
      </c>
      <c r="Q201" s="177"/>
      <c r="R201" s="178">
        <f>R202+R204+R219+R224+R240+R255+R259+R264+R275+R288+R311+R341+R360+R387</f>
        <v>2.4486800000000003E-2</v>
      </c>
      <c r="S201" s="177"/>
      <c r="T201" s="179">
        <f>T202+T204+T219+T224+T240+T255+T259+T264+T275+T288+T311+T341+T360+T387</f>
        <v>1.7174000000000002E-2</v>
      </c>
      <c r="AR201" s="180" t="s">
        <v>86</v>
      </c>
      <c r="AT201" s="181" t="s">
        <v>75</v>
      </c>
      <c r="AU201" s="181" t="s">
        <v>76</v>
      </c>
      <c r="AY201" s="180" t="s">
        <v>142</v>
      </c>
      <c r="BK201" s="182">
        <f>BK202+BK204+BK219+BK224+BK240+BK255+BK259+BK264+BK275+BK288+BK311+BK341+BK360+BK387</f>
        <v>0</v>
      </c>
    </row>
    <row r="202" spans="1:65" s="12" customFormat="1" ht="22.9" customHeight="1">
      <c r="B202" s="169"/>
      <c r="C202" s="170"/>
      <c r="D202" s="171" t="s">
        <v>75</v>
      </c>
      <c r="E202" s="183" t="s">
        <v>526</v>
      </c>
      <c r="F202" s="183" t="s">
        <v>527</v>
      </c>
      <c r="G202" s="170"/>
      <c r="H202" s="170"/>
      <c r="I202" s="173"/>
      <c r="J202" s="184">
        <f>BK202</f>
        <v>0</v>
      </c>
      <c r="K202" s="170"/>
      <c r="L202" s="175"/>
      <c r="M202" s="176"/>
      <c r="N202" s="177"/>
      <c r="O202" s="177"/>
      <c r="P202" s="178">
        <f>P203</f>
        <v>0</v>
      </c>
      <c r="Q202" s="177"/>
      <c r="R202" s="178">
        <f>R203</f>
        <v>0</v>
      </c>
      <c r="S202" s="177"/>
      <c r="T202" s="179">
        <f>T203</f>
        <v>0</v>
      </c>
      <c r="AR202" s="180" t="s">
        <v>86</v>
      </c>
      <c r="AT202" s="181" t="s">
        <v>75</v>
      </c>
      <c r="AU202" s="181" t="s">
        <v>84</v>
      </c>
      <c r="AY202" s="180" t="s">
        <v>142</v>
      </c>
      <c r="BK202" s="182">
        <f>BK203</f>
        <v>0</v>
      </c>
    </row>
    <row r="203" spans="1:65" s="2" customFormat="1" ht="16.5" customHeight="1">
      <c r="A203" s="33"/>
      <c r="B203" s="34"/>
      <c r="C203" s="185" t="s">
        <v>198</v>
      </c>
      <c r="D203" s="185" t="s">
        <v>145</v>
      </c>
      <c r="E203" s="186" t="s">
        <v>820</v>
      </c>
      <c r="F203" s="187" t="s">
        <v>821</v>
      </c>
      <c r="G203" s="188" t="s">
        <v>237</v>
      </c>
      <c r="H203" s="189">
        <v>1</v>
      </c>
      <c r="I203" s="190"/>
      <c r="J203" s="191">
        <f>ROUND(I203*H203,2)</f>
        <v>0</v>
      </c>
      <c r="K203" s="187" t="s">
        <v>1</v>
      </c>
      <c r="L203" s="38"/>
      <c r="M203" s="192" t="s">
        <v>1</v>
      </c>
      <c r="N203" s="193" t="s">
        <v>41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193</v>
      </c>
      <c r="AT203" s="196" t="s">
        <v>145</v>
      </c>
      <c r="AU203" s="196" t="s">
        <v>86</v>
      </c>
      <c r="AY203" s="16" t="s">
        <v>142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84</v>
      </c>
      <c r="BK203" s="197">
        <f>ROUND(I203*H203,2)</f>
        <v>0</v>
      </c>
      <c r="BL203" s="16" t="s">
        <v>193</v>
      </c>
      <c r="BM203" s="196" t="s">
        <v>313</v>
      </c>
    </row>
    <row r="204" spans="1:65" s="12" customFormat="1" ht="22.9" customHeight="1">
      <c r="B204" s="169"/>
      <c r="C204" s="170"/>
      <c r="D204" s="171" t="s">
        <v>75</v>
      </c>
      <c r="E204" s="183" t="s">
        <v>537</v>
      </c>
      <c r="F204" s="183" t="s">
        <v>538</v>
      </c>
      <c r="G204" s="170"/>
      <c r="H204" s="170"/>
      <c r="I204" s="173"/>
      <c r="J204" s="184">
        <f>BK204</f>
        <v>0</v>
      </c>
      <c r="K204" s="170"/>
      <c r="L204" s="175"/>
      <c r="M204" s="176"/>
      <c r="N204" s="177"/>
      <c r="O204" s="177"/>
      <c r="P204" s="178">
        <f>SUM(P205:P218)</f>
        <v>0</v>
      </c>
      <c r="Q204" s="177"/>
      <c r="R204" s="178">
        <f>SUM(R205:R218)</f>
        <v>4.4400000000000006E-4</v>
      </c>
      <c r="S204" s="177"/>
      <c r="T204" s="179">
        <f>SUM(T205:T218)</f>
        <v>0</v>
      </c>
      <c r="AR204" s="180" t="s">
        <v>86</v>
      </c>
      <c r="AT204" s="181" t="s">
        <v>75</v>
      </c>
      <c r="AU204" s="181" t="s">
        <v>84</v>
      </c>
      <c r="AY204" s="180" t="s">
        <v>142</v>
      </c>
      <c r="BK204" s="182">
        <f>SUM(BK205:BK218)</f>
        <v>0</v>
      </c>
    </row>
    <row r="205" spans="1:65" s="2" customFormat="1" ht="24.2" customHeight="1">
      <c r="A205" s="33"/>
      <c r="B205" s="34"/>
      <c r="C205" s="185" t="s">
        <v>253</v>
      </c>
      <c r="D205" s="185" t="s">
        <v>145</v>
      </c>
      <c r="E205" s="186" t="s">
        <v>745</v>
      </c>
      <c r="F205" s="187" t="s">
        <v>746</v>
      </c>
      <c r="G205" s="188" t="s">
        <v>293</v>
      </c>
      <c r="H205" s="189">
        <v>5.2</v>
      </c>
      <c r="I205" s="190"/>
      <c r="J205" s="191">
        <f>ROUND(I205*H205,2)</f>
        <v>0</v>
      </c>
      <c r="K205" s="187" t="s">
        <v>149</v>
      </c>
      <c r="L205" s="38"/>
      <c r="M205" s="192" t="s">
        <v>1</v>
      </c>
      <c r="N205" s="193" t="s">
        <v>41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193</v>
      </c>
      <c r="AT205" s="196" t="s">
        <v>145</v>
      </c>
      <c r="AU205" s="196" t="s">
        <v>86</v>
      </c>
      <c r="AY205" s="16" t="s">
        <v>142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84</v>
      </c>
      <c r="BK205" s="197">
        <f>ROUND(I205*H205,2)</f>
        <v>0</v>
      </c>
      <c r="BL205" s="16" t="s">
        <v>193</v>
      </c>
      <c r="BM205" s="196" t="s">
        <v>822</v>
      </c>
    </row>
    <row r="206" spans="1:65" s="2" customFormat="1" ht="11.25">
      <c r="A206" s="33"/>
      <c r="B206" s="34"/>
      <c r="C206" s="35"/>
      <c r="D206" s="198" t="s">
        <v>151</v>
      </c>
      <c r="E206" s="35"/>
      <c r="F206" s="199" t="s">
        <v>748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151</v>
      </c>
      <c r="AU206" s="16" t="s">
        <v>86</v>
      </c>
    </row>
    <row r="207" spans="1:65" s="13" customFormat="1" ht="11.25">
      <c r="B207" s="203"/>
      <c r="C207" s="204"/>
      <c r="D207" s="205" t="s">
        <v>153</v>
      </c>
      <c r="E207" s="206" t="s">
        <v>1</v>
      </c>
      <c r="F207" s="207" t="s">
        <v>823</v>
      </c>
      <c r="G207" s="204"/>
      <c r="H207" s="208">
        <v>5.2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153</v>
      </c>
      <c r="AU207" s="214" t="s">
        <v>86</v>
      </c>
      <c r="AV207" s="13" t="s">
        <v>86</v>
      </c>
      <c r="AW207" s="13" t="s">
        <v>33</v>
      </c>
      <c r="AX207" s="13" t="s">
        <v>76</v>
      </c>
      <c r="AY207" s="214" t="s">
        <v>142</v>
      </c>
    </row>
    <row r="208" spans="1:65" s="14" customFormat="1" ht="11.25">
      <c r="B208" s="215"/>
      <c r="C208" s="216"/>
      <c r="D208" s="205" t="s">
        <v>153</v>
      </c>
      <c r="E208" s="217" t="s">
        <v>1</v>
      </c>
      <c r="F208" s="218" t="s">
        <v>155</v>
      </c>
      <c r="G208" s="216"/>
      <c r="H208" s="219">
        <v>5.2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153</v>
      </c>
      <c r="AU208" s="225" t="s">
        <v>86</v>
      </c>
      <c r="AV208" s="14" t="s">
        <v>150</v>
      </c>
      <c r="AW208" s="14" t="s">
        <v>33</v>
      </c>
      <c r="AX208" s="14" t="s">
        <v>84</v>
      </c>
      <c r="AY208" s="225" t="s">
        <v>142</v>
      </c>
    </row>
    <row r="209" spans="1:65" s="2" customFormat="1" ht="24.2" customHeight="1">
      <c r="A209" s="33"/>
      <c r="B209" s="34"/>
      <c r="C209" s="185" t="s">
        <v>207</v>
      </c>
      <c r="D209" s="185" t="s">
        <v>145</v>
      </c>
      <c r="E209" s="186" t="s">
        <v>544</v>
      </c>
      <c r="F209" s="187" t="s">
        <v>545</v>
      </c>
      <c r="G209" s="188" t="s">
        <v>237</v>
      </c>
      <c r="H209" s="189">
        <v>5.2</v>
      </c>
      <c r="I209" s="190"/>
      <c r="J209" s="191">
        <f>ROUND(I209*H209,2)</f>
        <v>0</v>
      </c>
      <c r="K209" s="187" t="s">
        <v>149</v>
      </c>
      <c r="L209" s="38"/>
      <c r="M209" s="192" t="s">
        <v>1</v>
      </c>
      <c r="N209" s="193" t="s">
        <v>41</v>
      </c>
      <c r="O209" s="7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193</v>
      </c>
      <c r="AT209" s="196" t="s">
        <v>145</v>
      </c>
      <c r="AU209" s="196" t="s">
        <v>86</v>
      </c>
      <c r="AY209" s="16" t="s">
        <v>142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84</v>
      </c>
      <c r="BK209" s="197">
        <f>ROUND(I209*H209,2)</f>
        <v>0</v>
      </c>
      <c r="BL209" s="16" t="s">
        <v>193</v>
      </c>
      <c r="BM209" s="196" t="s">
        <v>824</v>
      </c>
    </row>
    <row r="210" spans="1:65" s="2" customFormat="1" ht="11.25">
      <c r="A210" s="33"/>
      <c r="B210" s="34"/>
      <c r="C210" s="35"/>
      <c r="D210" s="198" t="s">
        <v>151</v>
      </c>
      <c r="E210" s="35"/>
      <c r="F210" s="199" t="s">
        <v>547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151</v>
      </c>
      <c r="AU210" s="16" t="s">
        <v>86</v>
      </c>
    </row>
    <row r="211" spans="1:65" s="2" customFormat="1" ht="37.9" customHeight="1">
      <c r="A211" s="33"/>
      <c r="B211" s="34"/>
      <c r="C211" s="185" t="s">
        <v>7</v>
      </c>
      <c r="D211" s="185" t="s">
        <v>145</v>
      </c>
      <c r="E211" s="186" t="s">
        <v>548</v>
      </c>
      <c r="F211" s="187" t="s">
        <v>549</v>
      </c>
      <c r="G211" s="188" t="s">
        <v>293</v>
      </c>
      <c r="H211" s="189">
        <v>2.6</v>
      </c>
      <c r="I211" s="190"/>
      <c r="J211" s="191">
        <f>ROUND(I211*H211,2)</f>
        <v>0</v>
      </c>
      <c r="K211" s="187" t="s">
        <v>149</v>
      </c>
      <c r="L211" s="38"/>
      <c r="M211" s="192" t="s">
        <v>1</v>
      </c>
      <c r="N211" s="193" t="s">
        <v>41</v>
      </c>
      <c r="O211" s="70"/>
      <c r="P211" s="194">
        <f>O211*H211</f>
        <v>0</v>
      </c>
      <c r="Q211" s="194">
        <v>4.0000000000000003E-5</v>
      </c>
      <c r="R211" s="194">
        <f>Q211*H211</f>
        <v>1.0400000000000001E-4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193</v>
      </c>
      <c r="AT211" s="196" t="s">
        <v>145</v>
      </c>
      <c r="AU211" s="196" t="s">
        <v>86</v>
      </c>
      <c r="AY211" s="16" t="s">
        <v>142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84</v>
      </c>
      <c r="BK211" s="197">
        <f>ROUND(I211*H211,2)</f>
        <v>0</v>
      </c>
      <c r="BL211" s="16" t="s">
        <v>193</v>
      </c>
      <c r="BM211" s="196" t="s">
        <v>825</v>
      </c>
    </row>
    <row r="212" spans="1:65" s="2" customFormat="1" ht="11.25">
      <c r="A212" s="33"/>
      <c r="B212" s="34"/>
      <c r="C212" s="35"/>
      <c r="D212" s="198" t="s">
        <v>151</v>
      </c>
      <c r="E212" s="35"/>
      <c r="F212" s="199" t="s">
        <v>551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151</v>
      </c>
      <c r="AU212" s="16" t="s">
        <v>86</v>
      </c>
    </row>
    <row r="213" spans="1:65" s="2" customFormat="1" ht="16.5" customHeight="1">
      <c r="A213" s="33"/>
      <c r="B213" s="34"/>
      <c r="C213" s="185" t="s">
        <v>212</v>
      </c>
      <c r="D213" s="185" t="s">
        <v>145</v>
      </c>
      <c r="E213" s="186" t="s">
        <v>552</v>
      </c>
      <c r="F213" s="187" t="s">
        <v>553</v>
      </c>
      <c r="G213" s="188" t="s">
        <v>160</v>
      </c>
      <c r="H213" s="189">
        <v>2</v>
      </c>
      <c r="I213" s="190"/>
      <c r="J213" s="191">
        <f>ROUND(I213*H213,2)</f>
        <v>0</v>
      </c>
      <c r="K213" s="187" t="s">
        <v>149</v>
      </c>
      <c r="L213" s="38"/>
      <c r="M213" s="192" t="s">
        <v>1</v>
      </c>
      <c r="N213" s="193" t="s">
        <v>41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193</v>
      </c>
      <c r="AT213" s="196" t="s">
        <v>145</v>
      </c>
      <c r="AU213" s="196" t="s">
        <v>86</v>
      </c>
      <c r="AY213" s="16" t="s">
        <v>142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84</v>
      </c>
      <c r="BK213" s="197">
        <f>ROUND(I213*H213,2)</f>
        <v>0</v>
      </c>
      <c r="BL213" s="16" t="s">
        <v>193</v>
      </c>
      <c r="BM213" s="196" t="s">
        <v>826</v>
      </c>
    </row>
    <row r="214" spans="1:65" s="2" customFormat="1" ht="11.25">
      <c r="A214" s="33"/>
      <c r="B214" s="34"/>
      <c r="C214" s="35"/>
      <c r="D214" s="198" t="s">
        <v>151</v>
      </c>
      <c r="E214" s="35"/>
      <c r="F214" s="199" t="s">
        <v>555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151</v>
      </c>
      <c r="AU214" s="16" t="s">
        <v>86</v>
      </c>
    </row>
    <row r="215" spans="1:65" s="2" customFormat="1" ht="21.75" customHeight="1">
      <c r="A215" s="33"/>
      <c r="B215" s="34"/>
      <c r="C215" s="185" t="s">
        <v>274</v>
      </c>
      <c r="D215" s="185" t="s">
        <v>145</v>
      </c>
      <c r="E215" s="186" t="s">
        <v>753</v>
      </c>
      <c r="F215" s="187" t="s">
        <v>754</v>
      </c>
      <c r="G215" s="188" t="s">
        <v>160</v>
      </c>
      <c r="H215" s="189">
        <v>2</v>
      </c>
      <c r="I215" s="190"/>
      <c r="J215" s="191">
        <f>ROUND(I215*H215,2)</f>
        <v>0</v>
      </c>
      <c r="K215" s="187" t="s">
        <v>149</v>
      </c>
      <c r="L215" s="38"/>
      <c r="M215" s="192" t="s">
        <v>1</v>
      </c>
      <c r="N215" s="193" t="s">
        <v>41</v>
      </c>
      <c r="O215" s="70"/>
      <c r="P215" s="194">
        <f>O215*H215</f>
        <v>0</v>
      </c>
      <c r="Q215" s="194">
        <v>1.7000000000000001E-4</v>
      </c>
      <c r="R215" s="194">
        <f>Q215*H215</f>
        <v>3.4000000000000002E-4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193</v>
      </c>
      <c r="AT215" s="196" t="s">
        <v>145</v>
      </c>
      <c r="AU215" s="196" t="s">
        <v>86</v>
      </c>
      <c r="AY215" s="16" t="s">
        <v>142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84</v>
      </c>
      <c r="BK215" s="197">
        <f>ROUND(I215*H215,2)</f>
        <v>0</v>
      </c>
      <c r="BL215" s="16" t="s">
        <v>193</v>
      </c>
      <c r="BM215" s="196" t="s">
        <v>827</v>
      </c>
    </row>
    <row r="216" spans="1:65" s="2" customFormat="1" ht="11.25">
      <c r="A216" s="33"/>
      <c r="B216" s="34"/>
      <c r="C216" s="35"/>
      <c r="D216" s="198" t="s">
        <v>151</v>
      </c>
      <c r="E216" s="35"/>
      <c r="F216" s="199" t="s">
        <v>756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151</v>
      </c>
      <c r="AU216" s="16" t="s">
        <v>86</v>
      </c>
    </row>
    <row r="217" spans="1:65" s="2" customFormat="1" ht="33" customHeight="1">
      <c r="A217" s="33"/>
      <c r="B217" s="34"/>
      <c r="C217" s="185" t="s">
        <v>216</v>
      </c>
      <c r="D217" s="185" t="s">
        <v>145</v>
      </c>
      <c r="E217" s="186" t="s">
        <v>560</v>
      </c>
      <c r="F217" s="187" t="s">
        <v>561</v>
      </c>
      <c r="G217" s="188" t="s">
        <v>260</v>
      </c>
      <c r="H217" s="226"/>
      <c r="I217" s="190"/>
      <c r="J217" s="191">
        <f>ROUND(I217*H217,2)</f>
        <v>0</v>
      </c>
      <c r="K217" s="187" t="s">
        <v>149</v>
      </c>
      <c r="L217" s="38"/>
      <c r="M217" s="192" t="s">
        <v>1</v>
      </c>
      <c r="N217" s="193" t="s">
        <v>41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193</v>
      </c>
      <c r="AT217" s="196" t="s">
        <v>145</v>
      </c>
      <c r="AU217" s="196" t="s">
        <v>86</v>
      </c>
      <c r="AY217" s="16" t="s">
        <v>142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84</v>
      </c>
      <c r="BK217" s="197">
        <f>ROUND(I217*H217,2)</f>
        <v>0</v>
      </c>
      <c r="BL217" s="16" t="s">
        <v>193</v>
      </c>
      <c r="BM217" s="196" t="s">
        <v>828</v>
      </c>
    </row>
    <row r="218" spans="1:65" s="2" customFormat="1" ht="11.25">
      <c r="A218" s="33"/>
      <c r="B218" s="34"/>
      <c r="C218" s="35"/>
      <c r="D218" s="198" t="s">
        <v>151</v>
      </c>
      <c r="E218" s="35"/>
      <c r="F218" s="199" t="s">
        <v>563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151</v>
      </c>
      <c r="AU218" s="16" t="s">
        <v>86</v>
      </c>
    </row>
    <row r="219" spans="1:65" s="12" customFormat="1" ht="22.9" customHeight="1">
      <c r="B219" s="169"/>
      <c r="C219" s="170"/>
      <c r="D219" s="171" t="s">
        <v>75</v>
      </c>
      <c r="E219" s="183" t="s">
        <v>564</v>
      </c>
      <c r="F219" s="183" t="s">
        <v>565</v>
      </c>
      <c r="G219" s="170"/>
      <c r="H219" s="170"/>
      <c r="I219" s="173"/>
      <c r="J219" s="184">
        <f>BK219</f>
        <v>0</v>
      </c>
      <c r="K219" s="170"/>
      <c r="L219" s="175"/>
      <c r="M219" s="176"/>
      <c r="N219" s="177"/>
      <c r="O219" s="177"/>
      <c r="P219" s="178">
        <f>SUM(P220:P223)</f>
        <v>0</v>
      </c>
      <c r="Q219" s="177"/>
      <c r="R219" s="178">
        <f>SUM(R220:R223)</f>
        <v>6.2399999999999999E-4</v>
      </c>
      <c r="S219" s="177"/>
      <c r="T219" s="179">
        <f>SUM(T220:T223)</f>
        <v>6.6040000000000005E-3</v>
      </c>
      <c r="AR219" s="180" t="s">
        <v>86</v>
      </c>
      <c r="AT219" s="181" t="s">
        <v>75</v>
      </c>
      <c r="AU219" s="181" t="s">
        <v>84</v>
      </c>
      <c r="AY219" s="180" t="s">
        <v>142</v>
      </c>
      <c r="BK219" s="182">
        <f>SUM(BK220:BK223)</f>
        <v>0</v>
      </c>
    </row>
    <row r="220" spans="1:65" s="2" customFormat="1" ht="21.75" customHeight="1">
      <c r="A220" s="33"/>
      <c r="B220" s="34"/>
      <c r="C220" s="185" t="s">
        <v>286</v>
      </c>
      <c r="D220" s="185" t="s">
        <v>145</v>
      </c>
      <c r="E220" s="186" t="s">
        <v>758</v>
      </c>
      <c r="F220" s="187" t="s">
        <v>759</v>
      </c>
      <c r="G220" s="188" t="s">
        <v>293</v>
      </c>
      <c r="H220" s="189">
        <v>2.6</v>
      </c>
      <c r="I220" s="190"/>
      <c r="J220" s="191">
        <f>ROUND(I220*H220,2)</f>
        <v>0</v>
      </c>
      <c r="K220" s="187" t="s">
        <v>149</v>
      </c>
      <c r="L220" s="38"/>
      <c r="M220" s="192" t="s">
        <v>1</v>
      </c>
      <c r="N220" s="193" t="s">
        <v>41</v>
      </c>
      <c r="O220" s="70"/>
      <c r="P220" s="194">
        <f>O220*H220</f>
        <v>0</v>
      </c>
      <c r="Q220" s="194">
        <v>2.4000000000000001E-4</v>
      </c>
      <c r="R220" s="194">
        <f>Q220*H220</f>
        <v>6.2399999999999999E-4</v>
      </c>
      <c r="S220" s="194">
        <v>2.5400000000000002E-3</v>
      </c>
      <c r="T220" s="195">
        <f>S220*H220</f>
        <v>6.6040000000000005E-3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193</v>
      </c>
      <c r="AT220" s="196" t="s">
        <v>145</v>
      </c>
      <c r="AU220" s="196" t="s">
        <v>86</v>
      </c>
      <c r="AY220" s="16" t="s">
        <v>142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84</v>
      </c>
      <c r="BK220" s="197">
        <f>ROUND(I220*H220,2)</f>
        <v>0</v>
      </c>
      <c r="BL220" s="16" t="s">
        <v>193</v>
      </c>
      <c r="BM220" s="196" t="s">
        <v>829</v>
      </c>
    </row>
    <row r="221" spans="1:65" s="2" customFormat="1" ht="11.25">
      <c r="A221" s="33"/>
      <c r="B221" s="34"/>
      <c r="C221" s="35"/>
      <c r="D221" s="198" t="s">
        <v>151</v>
      </c>
      <c r="E221" s="35"/>
      <c r="F221" s="199" t="s">
        <v>761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151</v>
      </c>
      <c r="AU221" s="16" t="s">
        <v>86</v>
      </c>
    </row>
    <row r="222" spans="1:65" s="13" customFormat="1" ht="11.25">
      <c r="B222" s="203"/>
      <c r="C222" s="204"/>
      <c r="D222" s="205" t="s">
        <v>153</v>
      </c>
      <c r="E222" s="206" t="s">
        <v>1</v>
      </c>
      <c r="F222" s="207" t="s">
        <v>830</v>
      </c>
      <c r="G222" s="204"/>
      <c r="H222" s="208">
        <v>2.6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153</v>
      </c>
      <c r="AU222" s="214" t="s">
        <v>86</v>
      </c>
      <c r="AV222" s="13" t="s">
        <v>86</v>
      </c>
      <c r="AW222" s="13" t="s">
        <v>33</v>
      </c>
      <c r="AX222" s="13" t="s">
        <v>76</v>
      </c>
      <c r="AY222" s="214" t="s">
        <v>142</v>
      </c>
    </row>
    <row r="223" spans="1:65" s="14" customFormat="1" ht="11.25">
      <c r="B223" s="215"/>
      <c r="C223" s="216"/>
      <c r="D223" s="205" t="s">
        <v>153</v>
      </c>
      <c r="E223" s="217" t="s">
        <v>1</v>
      </c>
      <c r="F223" s="218" t="s">
        <v>155</v>
      </c>
      <c r="G223" s="216"/>
      <c r="H223" s="219">
        <v>2.6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153</v>
      </c>
      <c r="AU223" s="225" t="s">
        <v>86</v>
      </c>
      <c r="AV223" s="14" t="s">
        <v>150</v>
      </c>
      <c r="AW223" s="14" t="s">
        <v>33</v>
      </c>
      <c r="AX223" s="14" t="s">
        <v>84</v>
      </c>
      <c r="AY223" s="225" t="s">
        <v>142</v>
      </c>
    </row>
    <row r="224" spans="1:65" s="12" customFormat="1" ht="22.9" customHeight="1">
      <c r="B224" s="169"/>
      <c r="C224" s="170"/>
      <c r="D224" s="171" t="s">
        <v>75</v>
      </c>
      <c r="E224" s="183" t="s">
        <v>232</v>
      </c>
      <c r="F224" s="183" t="s">
        <v>233</v>
      </c>
      <c r="G224" s="170"/>
      <c r="H224" s="170"/>
      <c r="I224" s="173"/>
      <c r="J224" s="184">
        <f>BK224</f>
        <v>0</v>
      </c>
      <c r="K224" s="170"/>
      <c r="L224" s="175"/>
      <c r="M224" s="176"/>
      <c r="N224" s="177"/>
      <c r="O224" s="177"/>
      <c r="P224" s="178">
        <f>SUM(P225:P239)</f>
        <v>0</v>
      </c>
      <c r="Q224" s="177"/>
      <c r="R224" s="178">
        <f>SUM(R225:R239)</f>
        <v>0</v>
      </c>
      <c r="S224" s="177"/>
      <c r="T224" s="179">
        <f>SUM(T225:T239)</f>
        <v>0</v>
      </c>
      <c r="AR224" s="180" t="s">
        <v>86</v>
      </c>
      <c r="AT224" s="181" t="s">
        <v>75</v>
      </c>
      <c r="AU224" s="181" t="s">
        <v>84</v>
      </c>
      <c r="AY224" s="180" t="s">
        <v>142</v>
      </c>
      <c r="BK224" s="182">
        <f>SUM(BK225:BK239)</f>
        <v>0</v>
      </c>
    </row>
    <row r="225" spans="1:65" s="2" customFormat="1" ht="16.5" customHeight="1">
      <c r="A225" s="33"/>
      <c r="B225" s="34"/>
      <c r="C225" s="185" t="s">
        <v>222</v>
      </c>
      <c r="D225" s="185" t="s">
        <v>145</v>
      </c>
      <c r="E225" s="186" t="s">
        <v>235</v>
      </c>
      <c r="F225" s="187" t="s">
        <v>236</v>
      </c>
      <c r="G225" s="188" t="s">
        <v>237</v>
      </c>
      <c r="H225" s="189">
        <v>3</v>
      </c>
      <c r="I225" s="190"/>
      <c r="J225" s="191">
        <f>ROUND(I225*H225,2)</f>
        <v>0</v>
      </c>
      <c r="K225" s="187" t="s">
        <v>149</v>
      </c>
      <c r="L225" s="38"/>
      <c r="M225" s="192" t="s">
        <v>1</v>
      </c>
      <c r="N225" s="193" t="s">
        <v>41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193</v>
      </c>
      <c r="AT225" s="196" t="s">
        <v>145</v>
      </c>
      <c r="AU225" s="196" t="s">
        <v>86</v>
      </c>
      <c r="AY225" s="16" t="s">
        <v>142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84</v>
      </c>
      <c r="BK225" s="197">
        <f>ROUND(I225*H225,2)</f>
        <v>0</v>
      </c>
      <c r="BL225" s="16" t="s">
        <v>193</v>
      </c>
      <c r="BM225" s="196" t="s">
        <v>341</v>
      </c>
    </row>
    <row r="226" spans="1:65" s="2" customFormat="1" ht="11.25">
      <c r="A226" s="33"/>
      <c r="B226" s="34"/>
      <c r="C226" s="35"/>
      <c r="D226" s="198" t="s">
        <v>151</v>
      </c>
      <c r="E226" s="35"/>
      <c r="F226" s="199" t="s">
        <v>239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151</v>
      </c>
      <c r="AU226" s="16" t="s">
        <v>86</v>
      </c>
    </row>
    <row r="227" spans="1:65" s="2" customFormat="1" ht="21.75" customHeight="1">
      <c r="A227" s="33"/>
      <c r="B227" s="34"/>
      <c r="C227" s="185" t="s">
        <v>297</v>
      </c>
      <c r="D227" s="185" t="s">
        <v>145</v>
      </c>
      <c r="E227" s="186" t="s">
        <v>831</v>
      </c>
      <c r="F227" s="187" t="s">
        <v>832</v>
      </c>
      <c r="G227" s="188" t="s">
        <v>237</v>
      </c>
      <c r="H227" s="189">
        <v>2</v>
      </c>
      <c r="I227" s="190"/>
      <c r="J227" s="191">
        <f>ROUND(I227*H227,2)</f>
        <v>0</v>
      </c>
      <c r="K227" s="187" t="s">
        <v>149</v>
      </c>
      <c r="L227" s="38"/>
      <c r="M227" s="192" t="s">
        <v>1</v>
      </c>
      <c r="N227" s="193" t="s">
        <v>41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193</v>
      </c>
      <c r="AT227" s="196" t="s">
        <v>145</v>
      </c>
      <c r="AU227" s="196" t="s">
        <v>86</v>
      </c>
      <c r="AY227" s="16" t="s">
        <v>142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84</v>
      </c>
      <c r="BK227" s="197">
        <f>ROUND(I227*H227,2)</f>
        <v>0</v>
      </c>
      <c r="BL227" s="16" t="s">
        <v>193</v>
      </c>
      <c r="BM227" s="196" t="s">
        <v>349</v>
      </c>
    </row>
    <row r="228" spans="1:65" s="2" customFormat="1" ht="11.25">
      <c r="A228" s="33"/>
      <c r="B228" s="34"/>
      <c r="C228" s="35"/>
      <c r="D228" s="198" t="s">
        <v>151</v>
      </c>
      <c r="E228" s="35"/>
      <c r="F228" s="199" t="s">
        <v>833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151</v>
      </c>
      <c r="AU228" s="16" t="s">
        <v>86</v>
      </c>
    </row>
    <row r="229" spans="1:65" s="2" customFormat="1" ht="16.5" customHeight="1">
      <c r="A229" s="33"/>
      <c r="B229" s="34"/>
      <c r="C229" s="227" t="s">
        <v>228</v>
      </c>
      <c r="D229" s="227" t="s">
        <v>314</v>
      </c>
      <c r="E229" s="228" t="s">
        <v>834</v>
      </c>
      <c r="F229" s="229" t="s">
        <v>835</v>
      </c>
      <c r="G229" s="230" t="s">
        <v>160</v>
      </c>
      <c r="H229" s="231">
        <v>2</v>
      </c>
      <c r="I229" s="232"/>
      <c r="J229" s="233">
        <f>ROUND(I229*H229,2)</f>
        <v>0</v>
      </c>
      <c r="K229" s="229" t="s">
        <v>149</v>
      </c>
      <c r="L229" s="234"/>
      <c r="M229" s="235" t="s">
        <v>1</v>
      </c>
      <c r="N229" s="236" t="s">
        <v>41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317</v>
      </c>
      <c r="AT229" s="196" t="s">
        <v>314</v>
      </c>
      <c r="AU229" s="196" t="s">
        <v>86</v>
      </c>
      <c r="AY229" s="16" t="s">
        <v>142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84</v>
      </c>
      <c r="BK229" s="197">
        <f>ROUND(I229*H229,2)</f>
        <v>0</v>
      </c>
      <c r="BL229" s="16" t="s">
        <v>193</v>
      </c>
      <c r="BM229" s="196" t="s">
        <v>238</v>
      </c>
    </row>
    <row r="230" spans="1:65" s="2" customFormat="1" ht="16.5" customHeight="1">
      <c r="A230" s="33"/>
      <c r="B230" s="34"/>
      <c r="C230" s="185" t="s">
        <v>308</v>
      </c>
      <c r="D230" s="185" t="s">
        <v>145</v>
      </c>
      <c r="E230" s="186" t="s">
        <v>254</v>
      </c>
      <c r="F230" s="187" t="s">
        <v>255</v>
      </c>
      <c r="G230" s="188" t="s">
        <v>237</v>
      </c>
      <c r="H230" s="189">
        <v>3</v>
      </c>
      <c r="I230" s="190"/>
      <c r="J230" s="191">
        <f>ROUND(I230*H230,2)</f>
        <v>0</v>
      </c>
      <c r="K230" s="187" t="s">
        <v>149</v>
      </c>
      <c r="L230" s="38"/>
      <c r="M230" s="192" t="s">
        <v>1</v>
      </c>
      <c r="N230" s="193" t="s">
        <v>41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193</v>
      </c>
      <c r="AT230" s="196" t="s">
        <v>145</v>
      </c>
      <c r="AU230" s="196" t="s">
        <v>86</v>
      </c>
      <c r="AY230" s="16" t="s">
        <v>142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84</v>
      </c>
      <c r="BK230" s="197">
        <f>ROUND(I230*H230,2)</f>
        <v>0</v>
      </c>
      <c r="BL230" s="16" t="s">
        <v>193</v>
      </c>
      <c r="BM230" s="196" t="s">
        <v>242</v>
      </c>
    </row>
    <row r="231" spans="1:65" s="2" customFormat="1" ht="11.25">
      <c r="A231" s="33"/>
      <c r="B231" s="34"/>
      <c r="C231" s="35"/>
      <c r="D231" s="198" t="s">
        <v>151</v>
      </c>
      <c r="E231" s="35"/>
      <c r="F231" s="199" t="s">
        <v>257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151</v>
      </c>
      <c r="AU231" s="16" t="s">
        <v>86</v>
      </c>
    </row>
    <row r="232" spans="1:65" s="2" customFormat="1" ht="24.2" customHeight="1">
      <c r="A232" s="33"/>
      <c r="B232" s="34"/>
      <c r="C232" s="185" t="s">
        <v>313</v>
      </c>
      <c r="D232" s="185" t="s">
        <v>145</v>
      </c>
      <c r="E232" s="186" t="s">
        <v>763</v>
      </c>
      <c r="F232" s="187" t="s">
        <v>764</v>
      </c>
      <c r="G232" s="188" t="s">
        <v>160</v>
      </c>
      <c r="H232" s="189">
        <v>2</v>
      </c>
      <c r="I232" s="190"/>
      <c r="J232" s="191">
        <f>ROUND(I232*H232,2)</f>
        <v>0</v>
      </c>
      <c r="K232" s="187" t="s">
        <v>149</v>
      </c>
      <c r="L232" s="38"/>
      <c r="M232" s="192" t="s">
        <v>1</v>
      </c>
      <c r="N232" s="193" t="s">
        <v>41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193</v>
      </c>
      <c r="AT232" s="196" t="s">
        <v>145</v>
      </c>
      <c r="AU232" s="196" t="s">
        <v>86</v>
      </c>
      <c r="AY232" s="16" t="s">
        <v>142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84</v>
      </c>
      <c r="BK232" s="197">
        <f>ROUND(I232*H232,2)</f>
        <v>0</v>
      </c>
      <c r="BL232" s="16" t="s">
        <v>193</v>
      </c>
      <c r="BM232" s="196" t="s">
        <v>247</v>
      </c>
    </row>
    <row r="233" spans="1:65" s="2" customFormat="1" ht="11.25">
      <c r="A233" s="33"/>
      <c r="B233" s="34"/>
      <c r="C233" s="35"/>
      <c r="D233" s="198" t="s">
        <v>151</v>
      </c>
      <c r="E233" s="35"/>
      <c r="F233" s="199" t="s">
        <v>765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151</v>
      </c>
      <c r="AU233" s="16" t="s">
        <v>86</v>
      </c>
    </row>
    <row r="234" spans="1:65" s="2" customFormat="1" ht="16.5" customHeight="1">
      <c r="A234" s="33"/>
      <c r="B234" s="34"/>
      <c r="C234" s="227" t="s">
        <v>319</v>
      </c>
      <c r="D234" s="227" t="s">
        <v>314</v>
      </c>
      <c r="E234" s="228" t="s">
        <v>766</v>
      </c>
      <c r="F234" s="229" t="s">
        <v>767</v>
      </c>
      <c r="G234" s="230" t="s">
        <v>160</v>
      </c>
      <c r="H234" s="231">
        <v>2</v>
      </c>
      <c r="I234" s="232"/>
      <c r="J234" s="233">
        <f>ROUND(I234*H234,2)</f>
        <v>0</v>
      </c>
      <c r="K234" s="229" t="s">
        <v>149</v>
      </c>
      <c r="L234" s="234"/>
      <c r="M234" s="235" t="s">
        <v>1</v>
      </c>
      <c r="N234" s="236" t="s">
        <v>41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317</v>
      </c>
      <c r="AT234" s="196" t="s">
        <v>314</v>
      </c>
      <c r="AU234" s="196" t="s">
        <v>86</v>
      </c>
      <c r="AY234" s="16" t="s">
        <v>142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84</v>
      </c>
      <c r="BK234" s="197">
        <f>ROUND(I234*H234,2)</f>
        <v>0</v>
      </c>
      <c r="BL234" s="16" t="s">
        <v>193</v>
      </c>
      <c r="BM234" s="196" t="s">
        <v>251</v>
      </c>
    </row>
    <row r="235" spans="1:65" s="2" customFormat="1" ht="21.75" customHeight="1">
      <c r="A235" s="33"/>
      <c r="B235" s="34"/>
      <c r="C235" s="185" t="s">
        <v>317</v>
      </c>
      <c r="D235" s="185" t="s">
        <v>145</v>
      </c>
      <c r="E235" s="186" t="s">
        <v>768</v>
      </c>
      <c r="F235" s="187" t="s">
        <v>769</v>
      </c>
      <c r="G235" s="188" t="s">
        <v>160</v>
      </c>
      <c r="H235" s="189">
        <v>2</v>
      </c>
      <c r="I235" s="190"/>
      <c r="J235" s="191">
        <f>ROUND(I235*H235,2)</f>
        <v>0</v>
      </c>
      <c r="K235" s="187" t="s">
        <v>149</v>
      </c>
      <c r="L235" s="38"/>
      <c r="M235" s="192" t="s">
        <v>1</v>
      </c>
      <c r="N235" s="193" t="s">
        <v>41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193</v>
      </c>
      <c r="AT235" s="196" t="s">
        <v>145</v>
      </c>
      <c r="AU235" s="196" t="s">
        <v>86</v>
      </c>
      <c r="AY235" s="16" t="s">
        <v>142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84</v>
      </c>
      <c r="BK235" s="197">
        <f>ROUND(I235*H235,2)</f>
        <v>0</v>
      </c>
      <c r="BL235" s="16" t="s">
        <v>193</v>
      </c>
      <c r="BM235" s="196" t="s">
        <v>256</v>
      </c>
    </row>
    <row r="236" spans="1:65" s="2" customFormat="1" ht="11.25">
      <c r="A236" s="33"/>
      <c r="B236" s="34"/>
      <c r="C236" s="35"/>
      <c r="D236" s="198" t="s">
        <v>151</v>
      </c>
      <c r="E236" s="35"/>
      <c r="F236" s="199" t="s">
        <v>770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151</v>
      </c>
      <c r="AU236" s="16" t="s">
        <v>86</v>
      </c>
    </row>
    <row r="237" spans="1:65" s="2" customFormat="1" ht="24.2" customHeight="1">
      <c r="A237" s="33"/>
      <c r="B237" s="34"/>
      <c r="C237" s="227" t="s">
        <v>327</v>
      </c>
      <c r="D237" s="227" t="s">
        <v>314</v>
      </c>
      <c r="E237" s="228" t="s">
        <v>771</v>
      </c>
      <c r="F237" s="229" t="s">
        <v>772</v>
      </c>
      <c r="G237" s="230" t="s">
        <v>160</v>
      </c>
      <c r="H237" s="231">
        <v>2</v>
      </c>
      <c r="I237" s="232"/>
      <c r="J237" s="233">
        <f>ROUND(I237*H237,2)</f>
        <v>0</v>
      </c>
      <c r="K237" s="229" t="s">
        <v>149</v>
      </c>
      <c r="L237" s="234"/>
      <c r="M237" s="235" t="s">
        <v>1</v>
      </c>
      <c r="N237" s="236" t="s">
        <v>41</v>
      </c>
      <c r="O237" s="7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317</v>
      </c>
      <c r="AT237" s="196" t="s">
        <v>314</v>
      </c>
      <c r="AU237" s="196" t="s">
        <v>86</v>
      </c>
      <c r="AY237" s="16" t="s">
        <v>142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84</v>
      </c>
      <c r="BK237" s="197">
        <f>ROUND(I237*H237,2)</f>
        <v>0</v>
      </c>
      <c r="BL237" s="16" t="s">
        <v>193</v>
      </c>
      <c r="BM237" s="196" t="s">
        <v>408</v>
      </c>
    </row>
    <row r="238" spans="1:65" s="2" customFormat="1" ht="33" customHeight="1">
      <c r="A238" s="33"/>
      <c r="B238" s="34"/>
      <c r="C238" s="185" t="s">
        <v>332</v>
      </c>
      <c r="D238" s="185" t="s">
        <v>145</v>
      </c>
      <c r="E238" s="186" t="s">
        <v>258</v>
      </c>
      <c r="F238" s="187" t="s">
        <v>259</v>
      </c>
      <c r="G238" s="188" t="s">
        <v>260</v>
      </c>
      <c r="H238" s="226"/>
      <c r="I238" s="190"/>
      <c r="J238" s="191">
        <f>ROUND(I238*H238,2)</f>
        <v>0</v>
      </c>
      <c r="K238" s="187" t="s">
        <v>149</v>
      </c>
      <c r="L238" s="38"/>
      <c r="M238" s="192" t="s">
        <v>1</v>
      </c>
      <c r="N238" s="193" t="s">
        <v>41</v>
      </c>
      <c r="O238" s="7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193</v>
      </c>
      <c r="AT238" s="196" t="s">
        <v>145</v>
      </c>
      <c r="AU238" s="196" t="s">
        <v>86</v>
      </c>
      <c r="AY238" s="16" t="s">
        <v>142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84</v>
      </c>
      <c r="BK238" s="197">
        <f>ROUND(I238*H238,2)</f>
        <v>0</v>
      </c>
      <c r="BL238" s="16" t="s">
        <v>193</v>
      </c>
      <c r="BM238" s="196" t="s">
        <v>261</v>
      </c>
    </row>
    <row r="239" spans="1:65" s="2" customFormat="1" ht="11.25">
      <c r="A239" s="33"/>
      <c r="B239" s="34"/>
      <c r="C239" s="35"/>
      <c r="D239" s="198" t="s">
        <v>151</v>
      </c>
      <c r="E239" s="35"/>
      <c r="F239" s="199" t="s">
        <v>262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151</v>
      </c>
      <c r="AU239" s="16" t="s">
        <v>86</v>
      </c>
    </row>
    <row r="240" spans="1:65" s="12" customFormat="1" ht="22.9" customHeight="1">
      <c r="B240" s="169"/>
      <c r="C240" s="170"/>
      <c r="D240" s="171" t="s">
        <v>75</v>
      </c>
      <c r="E240" s="183" t="s">
        <v>618</v>
      </c>
      <c r="F240" s="183" t="s">
        <v>619</v>
      </c>
      <c r="G240" s="170"/>
      <c r="H240" s="170"/>
      <c r="I240" s="173"/>
      <c r="J240" s="184">
        <f>BK240</f>
        <v>0</v>
      </c>
      <c r="K240" s="170"/>
      <c r="L240" s="175"/>
      <c r="M240" s="176"/>
      <c r="N240" s="177"/>
      <c r="O240" s="177"/>
      <c r="P240" s="178">
        <f>SUM(P241:P254)</f>
        <v>0</v>
      </c>
      <c r="Q240" s="177"/>
      <c r="R240" s="178">
        <f>SUM(R241:R254)</f>
        <v>9.8300000000000019E-3</v>
      </c>
      <c r="S240" s="177"/>
      <c r="T240" s="179">
        <f>SUM(T241:T254)</f>
        <v>1.057E-2</v>
      </c>
      <c r="AR240" s="180" t="s">
        <v>86</v>
      </c>
      <c r="AT240" s="181" t="s">
        <v>75</v>
      </c>
      <c r="AU240" s="181" t="s">
        <v>84</v>
      </c>
      <c r="AY240" s="180" t="s">
        <v>142</v>
      </c>
      <c r="BK240" s="182">
        <f>SUM(BK241:BK254)</f>
        <v>0</v>
      </c>
    </row>
    <row r="241" spans="1:65" s="2" customFormat="1" ht="16.5" customHeight="1">
      <c r="A241" s="33"/>
      <c r="B241" s="34"/>
      <c r="C241" s="185" t="s">
        <v>336</v>
      </c>
      <c r="D241" s="185" t="s">
        <v>145</v>
      </c>
      <c r="E241" s="186" t="s">
        <v>620</v>
      </c>
      <c r="F241" s="187" t="s">
        <v>621</v>
      </c>
      <c r="G241" s="188" t="s">
        <v>160</v>
      </c>
      <c r="H241" s="189">
        <v>1</v>
      </c>
      <c r="I241" s="190"/>
      <c r="J241" s="191">
        <f>ROUND(I241*H241,2)</f>
        <v>0</v>
      </c>
      <c r="K241" s="187" t="s">
        <v>1</v>
      </c>
      <c r="L241" s="38"/>
      <c r="M241" s="192" t="s">
        <v>1</v>
      </c>
      <c r="N241" s="193" t="s">
        <v>41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1.057E-2</v>
      </c>
      <c r="T241" s="195">
        <f>S241*H241</f>
        <v>1.057E-2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193</v>
      </c>
      <c r="AT241" s="196" t="s">
        <v>145</v>
      </c>
      <c r="AU241" s="196" t="s">
        <v>86</v>
      </c>
      <c r="AY241" s="16" t="s">
        <v>142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84</v>
      </c>
      <c r="BK241" s="197">
        <f>ROUND(I241*H241,2)</f>
        <v>0</v>
      </c>
      <c r="BL241" s="16" t="s">
        <v>193</v>
      </c>
      <c r="BM241" s="196" t="s">
        <v>836</v>
      </c>
    </row>
    <row r="242" spans="1:65" s="13" customFormat="1" ht="11.25">
      <c r="B242" s="203"/>
      <c r="C242" s="204"/>
      <c r="D242" s="205" t="s">
        <v>153</v>
      </c>
      <c r="E242" s="206" t="s">
        <v>1</v>
      </c>
      <c r="F242" s="207" t="s">
        <v>837</v>
      </c>
      <c r="G242" s="204"/>
      <c r="H242" s="208">
        <v>1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153</v>
      </c>
      <c r="AU242" s="214" t="s">
        <v>86</v>
      </c>
      <c r="AV242" s="13" t="s">
        <v>86</v>
      </c>
      <c r="AW242" s="13" t="s">
        <v>33</v>
      </c>
      <c r="AX242" s="13" t="s">
        <v>76</v>
      </c>
      <c r="AY242" s="214" t="s">
        <v>142</v>
      </c>
    </row>
    <row r="243" spans="1:65" s="14" customFormat="1" ht="11.25">
      <c r="B243" s="215"/>
      <c r="C243" s="216"/>
      <c r="D243" s="205" t="s">
        <v>153</v>
      </c>
      <c r="E243" s="217" t="s">
        <v>1</v>
      </c>
      <c r="F243" s="218" t="s">
        <v>155</v>
      </c>
      <c r="G243" s="216"/>
      <c r="H243" s="219">
        <v>1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153</v>
      </c>
      <c r="AU243" s="225" t="s">
        <v>86</v>
      </c>
      <c r="AV243" s="14" t="s">
        <v>150</v>
      </c>
      <c r="AW243" s="14" t="s">
        <v>33</v>
      </c>
      <c r="AX243" s="14" t="s">
        <v>84</v>
      </c>
      <c r="AY243" s="225" t="s">
        <v>142</v>
      </c>
    </row>
    <row r="244" spans="1:65" s="2" customFormat="1" ht="24.2" customHeight="1">
      <c r="A244" s="33"/>
      <c r="B244" s="34"/>
      <c r="C244" s="185" t="s">
        <v>341</v>
      </c>
      <c r="D244" s="185" t="s">
        <v>145</v>
      </c>
      <c r="E244" s="186" t="s">
        <v>624</v>
      </c>
      <c r="F244" s="187" t="s">
        <v>625</v>
      </c>
      <c r="G244" s="188" t="s">
        <v>160</v>
      </c>
      <c r="H244" s="189">
        <v>3</v>
      </c>
      <c r="I244" s="190"/>
      <c r="J244" s="191">
        <f>ROUND(I244*H244,2)</f>
        <v>0</v>
      </c>
      <c r="K244" s="187" t="s">
        <v>1</v>
      </c>
      <c r="L244" s="38"/>
      <c r="M244" s="192" t="s">
        <v>1</v>
      </c>
      <c r="N244" s="193" t="s">
        <v>41</v>
      </c>
      <c r="O244" s="70"/>
      <c r="P244" s="194">
        <f>O244*H244</f>
        <v>0</v>
      </c>
      <c r="Q244" s="194">
        <v>2.0500000000000002E-3</v>
      </c>
      <c r="R244" s="194">
        <f>Q244*H244</f>
        <v>6.150000000000001E-3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84</v>
      </c>
      <c r="AT244" s="196" t="s">
        <v>145</v>
      </c>
      <c r="AU244" s="196" t="s">
        <v>86</v>
      </c>
      <c r="AY244" s="16" t="s">
        <v>142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84</v>
      </c>
      <c r="BK244" s="197">
        <f>ROUND(I244*H244,2)</f>
        <v>0</v>
      </c>
      <c r="BL244" s="16" t="s">
        <v>84</v>
      </c>
      <c r="BM244" s="196" t="s">
        <v>838</v>
      </c>
    </row>
    <row r="245" spans="1:65" s="13" customFormat="1" ht="11.25">
      <c r="B245" s="203"/>
      <c r="C245" s="204"/>
      <c r="D245" s="205" t="s">
        <v>153</v>
      </c>
      <c r="E245" s="206" t="s">
        <v>1</v>
      </c>
      <c r="F245" s="207" t="s">
        <v>839</v>
      </c>
      <c r="G245" s="204"/>
      <c r="H245" s="208">
        <v>1</v>
      </c>
      <c r="I245" s="209"/>
      <c r="J245" s="204"/>
      <c r="K245" s="204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153</v>
      </c>
      <c r="AU245" s="214" t="s">
        <v>86</v>
      </c>
      <c r="AV245" s="13" t="s">
        <v>86</v>
      </c>
      <c r="AW245" s="13" t="s">
        <v>33</v>
      </c>
      <c r="AX245" s="13" t="s">
        <v>76</v>
      </c>
      <c r="AY245" s="214" t="s">
        <v>142</v>
      </c>
    </row>
    <row r="246" spans="1:65" s="13" customFormat="1" ht="11.25">
      <c r="B246" s="203"/>
      <c r="C246" s="204"/>
      <c r="D246" s="205" t="s">
        <v>153</v>
      </c>
      <c r="E246" s="206" t="s">
        <v>1</v>
      </c>
      <c r="F246" s="207" t="s">
        <v>837</v>
      </c>
      <c r="G246" s="204"/>
      <c r="H246" s="208">
        <v>1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153</v>
      </c>
      <c r="AU246" s="214" t="s">
        <v>86</v>
      </c>
      <c r="AV246" s="13" t="s">
        <v>86</v>
      </c>
      <c r="AW246" s="13" t="s">
        <v>33</v>
      </c>
      <c r="AX246" s="13" t="s">
        <v>76</v>
      </c>
      <c r="AY246" s="214" t="s">
        <v>142</v>
      </c>
    </row>
    <row r="247" spans="1:65" s="13" customFormat="1" ht="11.25">
      <c r="B247" s="203"/>
      <c r="C247" s="204"/>
      <c r="D247" s="205" t="s">
        <v>153</v>
      </c>
      <c r="E247" s="206" t="s">
        <v>1</v>
      </c>
      <c r="F247" s="207" t="s">
        <v>840</v>
      </c>
      <c r="G247" s="204"/>
      <c r="H247" s="208">
        <v>1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153</v>
      </c>
      <c r="AU247" s="214" t="s">
        <v>86</v>
      </c>
      <c r="AV247" s="13" t="s">
        <v>86</v>
      </c>
      <c r="AW247" s="13" t="s">
        <v>33</v>
      </c>
      <c r="AX247" s="13" t="s">
        <v>76</v>
      </c>
      <c r="AY247" s="214" t="s">
        <v>142</v>
      </c>
    </row>
    <row r="248" spans="1:65" s="14" customFormat="1" ht="11.25">
      <c r="B248" s="215"/>
      <c r="C248" s="216"/>
      <c r="D248" s="205" t="s">
        <v>153</v>
      </c>
      <c r="E248" s="217" t="s">
        <v>1</v>
      </c>
      <c r="F248" s="218" t="s">
        <v>155</v>
      </c>
      <c r="G248" s="216"/>
      <c r="H248" s="219">
        <v>3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153</v>
      </c>
      <c r="AU248" s="225" t="s">
        <v>86</v>
      </c>
      <c r="AV248" s="14" t="s">
        <v>150</v>
      </c>
      <c r="AW248" s="14" t="s">
        <v>33</v>
      </c>
      <c r="AX248" s="14" t="s">
        <v>84</v>
      </c>
      <c r="AY248" s="225" t="s">
        <v>142</v>
      </c>
    </row>
    <row r="249" spans="1:65" s="2" customFormat="1" ht="24.2" customHeight="1">
      <c r="A249" s="33"/>
      <c r="B249" s="34"/>
      <c r="C249" s="227" t="s">
        <v>345</v>
      </c>
      <c r="D249" s="227" t="s">
        <v>314</v>
      </c>
      <c r="E249" s="228" t="s">
        <v>628</v>
      </c>
      <c r="F249" s="229" t="s">
        <v>629</v>
      </c>
      <c r="G249" s="230" t="s">
        <v>160</v>
      </c>
      <c r="H249" s="231">
        <v>2</v>
      </c>
      <c r="I249" s="232"/>
      <c r="J249" s="233">
        <f>ROUND(I249*H249,2)</f>
        <v>0</v>
      </c>
      <c r="K249" s="229" t="s">
        <v>1</v>
      </c>
      <c r="L249" s="234"/>
      <c r="M249" s="235" t="s">
        <v>1</v>
      </c>
      <c r="N249" s="236" t="s">
        <v>41</v>
      </c>
      <c r="O249" s="70"/>
      <c r="P249" s="194">
        <f>O249*H249</f>
        <v>0</v>
      </c>
      <c r="Q249" s="194">
        <v>1.8400000000000001E-3</v>
      </c>
      <c r="R249" s="194">
        <f>Q249*H249</f>
        <v>3.6800000000000001E-3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86</v>
      </c>
      <c r="AT249" s="196" t="s">
        <v>314</v>
      </c>
      <c r="AU249" s="196" t="s">
        <v>86</v>
      </c>
      <c r="AY249" s="16" t="s">
        <v>142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84</v>
      </c>
      <c r="BK249" s="197">
        <f>ROUND(I249*H249,2)</f>
        <v>0</v>
      </c>
      <c r="BL249" s="16" t="s">
        <v>84</v>
      </c>
      <c r="BM249" s="196" t="s">
        <v>841</v>
      </c>
    </row>
    <row r="250" spans="1:65" s="2" customFormat="1" ht="16.5" customHeight="1">
      <c r="A250" s="33"/>
      <c r="B250" s="34"/>
      <c r="C250" s="185" t="s">
        <v>349</v>
      </c>
      <c r="D250" s="185" t="s">
        <v>145</v>
      </c>
      <c r="E250" s="186" t="s">
        <v>631</v>
      </c>
      <c r="F250" s="187" t="s">
        <v>632</v>
      </c>
      <c r="G250" s="188" t="s">
        <v>237</v>
      </c>
      <c r="H250" s="189">
        <v>1</v>
      </c>
      <c r="I250" s="190"/>
      <c r="J250" s="191">
        <f>ROUND(I250*H250,2)</f>
        <v>0</v>
      </c>
      <c r="K250" s="187" t="s">
        <v>1</v>
      </c>
      <c r="L250" s="38"/>
      <c r="M250" s="192" t="s">
        <v>1</v>
      </c>
      <c r="N250" s="193" t="s">
        <v>41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193</v>
      </c>
      <c r="AT250" s="196" t="s">
        <v>145</v>
      </c>
      <c r="AU250" s="196" t="s">
        <v>86</v>
      </c>
      <c r="AY250" s="16" t="s">
        <v>142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84</v>
      </c>
      <c r="BK250" s="197">
        <f>ROUND(I250*H250,2)</f>
        <v>0</v>
      </c>
      <c r="BL250" s="16" t="s">
        <v>193</v>
      </c>
      <c r="BM250" s="196" t="s">
        <v>326</v>
      </c>
    </row>
    <row r="251" spans="1:65" s="2" customFormat="1" ht="24.2" customHeight="1">
      <c r="A251" s="33"/>
      <c r="B251" s="34"/>
      <c r="C251" s="185" t="s">
        <v>353</v>
      </c>
      <c r="D251" s="185" t="s">
        <v>145</v>
      </c>
      <c r="E251" s="186" t="s">
        <v>633</v>
      </c>
      <c r="F251" s="187" t="s">
        <v>634</v>
      </c>
      <c r="G251" s="188" t="s">
        <v>160</v>
      </c>
      <c r="H251" s="189">
        <v>2</v>
      </c>
      <c r="I251" s="190"/>
      <c r="J251" s="191">
        <f>ROUND(I251*H251,2)</f>
        <v>0</v>
      </c>
      <c r="K251" s="187" t="s">
        <v>149</v>
      </c>
      <c r="L251" s="38"/>
      <c r="M251" s="192" t="s">
        <v>1</v>
      </c>
      <c r="N251" s="193" t="s">
        <v>41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193</v>
      </c>
      <c r="AT251" s="196" t="s">
        <v>145</v>
      </c>
      <c r="AU251" s="196" t="s">
        <v>86</v>
      </c>
      <c r="AY251" s="16" t="s">
        <v>142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84</v>
      </c>
      <c r="BK251" s="197">
        <f>ROUND(I251*H251,2)</f>
        <v>0</v>
      </c>
      <c r="BL251" s="16" t="s">
        <v>193</v>
      </c>
      <c r="BM251" s="196" t="s">
        <v>330</v>
      </c>
    </row>
    <row r="252" spans="1:65" s="2" customFormat="1" ht="11.25">
      <c r="A252" s="33"/>
      <c r="B252" s="34"/>
      <c r="C252" s="35"/>
      <c r="D252" s="198" t="s">
        <v>151</v>
      </c>
      <c r="E252" s="35"/>
      <c r="F252" s="199" t="s">
        <v>635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151</v>
      </c>
      <c r="AU252" s="16" t="s">
        <v>86</v>
      </c>
    </row>
    <row r="253" spans="1:65" s="2" customFormat="1" ht="33" customHeight="1">
      <c r="A253" s="33"/>
      <c r="B253" s="34"/>
      <c r="C253" s="185" t="s">
        <v>238</v>
      </c>
      <c r="D253" s="185" t="s">
        <v>145</v>
      </c>
      <c r="E253" s="186" t="s">
        <v>636</v>
      </c>
      <c r="F253" s="187" t="s">
        <v>637</v>
      </c>
      <c r="G253" s="188" t="s">
        <v>260</v>
      </c>
      <c r="H253" s="226"/>
      <c r="I253" s="190"/>
      <c r="J253" s="191">
        <f>ROUND(I253*H253,2)</f>
        <v>0</v>
      </c>
      <c r="K253" s="187" t="s">
        <v>149</v>
      </c>
      <c r="L253" s="38"/>
      <c r="M253" s="192" t="s">
        <v>1</v>
      </c>
      <c r="N253" s="193" t="s">
        <v>41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193</v>
      </c>
      <c r="AT253" s="196" t="s">
        <v>145</v>
      </c>
      <c r="AU253" s="196" t="s">
        <v>86</v>
      </c>
      <c r="AY253" s="16" t="s">
        <v>142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84</v>
      </c>
      <c r="BK253" s="197">
        <f>ROUND(I253*H253,2)</f>
        <v>0</v>
      </c>
      <c r="BL253" s="16" t="s">
        <v>193</v>
      </c>
      <c r="BM253" s="196" t="s">
        <v>335</v>
      </c>
    </row>
    <row r="254" spans="1:65" s="2" customFormat="1" ht="11.25">
      <c r="A254" s="33"/>
      <c r="B254" s="34"/>
      <c r="C254" s="35"/>
      <c r="D254" s="198" t="s">
        <v>151</v>
      </c>
      <c r="E254" s="35"/>
      <c r="F254" s="199" t="s">
        <v>638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151</v>
      </c>
      <c r="AU254" s="16" t="s">
        <v>86</v>
      </c>
    </row>
    <row r="255" spans="1:65" s="12" customFormat="1" ht="22.9" customHeight="1">
      <c r="B255" s="169"/>
      <c r="C255" s="170"/>
      <c r="D255" s="171" t="s">
        <v>75</v>
      </c>
      <c r="E255" s="183" t="s">
        <v>639</v>
      </c>
      <c r="F255" s="183" t="s">
        <v>640</v>
      </c>
      <c r="G255" s="170"/>
      <c r="H255" s="170"/>
      <c r="I255" s="173"/>
      <c r="J255" s="184">
        <f>BK255</f>
        <v>0</v>
      </c>
      <c r="K255" s="170"/>
      <c r="L255" s="175"/>
      <c r="M255" s="176"/>
      <c r="N255" s="177"/>
      <c r="O255" s="177"/>
      <c r="P255" s="178">
        <f>SUM(P256:P258)</f>
        <v>0</v>
      </c>
      <c r="Q255" s="177"/>
      <c r="R255" s="178">
        <f>SUM(R256:R258)</f>
        <v>0</v>
      </c>
      <c r="S255" s="177"/>
      <c r="T255" s="179">
        <f>SUM(T256:T258)</f>
        <v>0</v>
      </c>
      <c r="AR255" s="180" t="s">
        <v>86</v>
      </c>
      <c r="AT255" s="181" t="s">
        <v>75</v>
      </c>
      <c r="AU255" s="181" t="s">
        <v>84</v>
      </c>
      <c r="AY255" s="180" t="s">
        <v>142</v>
      </c>
      <c r="BK255" s="182">
        <f>SUM(BK256:BK258)</f>
        <v>0</v>
      </c>
    </row>
    <row r="256" spans="1:65" s="2" customFormat="1" ht="24.2" customHeight="1">
      <c r="A256" s="33"/>
      <c r="B256" s="34"/>
      <c r="C256" s="185" t="s">
        <v>365</v>
      </c>
      <c r="D256" s="185" t="s">
        <v>145</v>
      </c>
      <c r="E256" s="186" t="s">
        <v>842</v>
      </c>
      <c r="F256" s="187" t="s">
        <v>843</v>
      </c>
      <c r="G256" s="188" t="s">
        <v>160</v>
      </c>
      <c r="H256" s="189">
        <v>1</v>
      </c>
      <c r="I256" s="190"/>
      <c r="J256" s="191">
        <f>ROUND(I256*H256,2)</f>
        <v>0</v>
      </c>
      <c r="K256" s="187" t="s">
        <v>149</v>
      </c>
      <c r="L256" s="38"/>
      <c r="M256" s="192" t="s">
        <v>1</v>
      </c>
      <c r="N256" s="193" t="s">
        <v>41</v>
      </c>
      <c r="O256" s="70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193</v>
      </c>
      <c r="AT256" s="196" t="s">
        <v>145</v>
      </c>
      <c r="AU256" s="196" t="s">
        <v>86</v>
      </c>
      <c r="AY256" s="16" t="s">
        <v>142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84</v>
      </c>
      <c r="BK256" s="197">
        <f>ROUND(I256*H256,2)</f>
        <v>0</v>
      </c>
      <c r="BL256" s="16" t="s">
        <v>193</v>
      </c>
      <c r="BM256" s="196" t="s">
        <v>339</v>
      </c>
    </row>
    <row r="257" spans="1:65" s="2" customFormat="1" ht="11.25">
      <c r="A257" s="33"/>
      <c r="B257" s="34"/>
      <c r="C257" s="35"/>
      <c r="D257" s="198" t="s">
        <v>151</v>
      </c>
      <c r="E257" s="35"/>
      <c r="F257" s="199" t="s">
        <v>844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151</v>
      </c>
      <c r="AU257" s="16" t="s">
        <v>86</v>
      </c>
    </row>
    <row r="258" spans="1:65" s="2" customFormat="1" ht="16.5" customHeight="1">
      <c r="A258" s="33"/>
      <c r="B258" s="34"/>
      <c r="C258" s="185" t="s">
        <v>242</v>
      </c>
      <c r="D258" s="185" t="s">
        <v>145</v>
      </c>
      <c r="E258" s="186" t="s">
        <v>845</v>
      </c>
      <c r="F258" s="187" t="s">
        <v>846</v>
      </c>
      <c r="G258" s="188" t="s">
        <v>160</v>
      </c>
      <c r="H258" s="189">
        <v>1</v>
      </c>
      <c r="I258" s="190"/>
      <c r="J258" s="191">
        <f>ROUND(I258*H258,2)</f>
        <v>0</v>
      </c>
      <c r="K258" s="187" t="s">
        <v>1</v>
      </c>
      <c r="L258" s="38"/>
      <c r="M258" s="192" t="s">
        <v>1</v>
      </c>
      <c r="N258" s="193" t="s">
        <v>41</v>
      </c>
      <c r="O258" s="70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193</v>
      </c>
      <c r="AT258" s="196" t="s">
        <v>145</v>
      </c>
      <c r="AU258" s="196" t="s">
        <v>86</v>
      </c>
      <c r="AY258" s="16" t="s">
        <v>142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84</v>
      </c>
      <c r="BK258" s="197">
        <f>ROUND(I258*H258,2)</f>
        <v>0</v>
      </c>
      <c r="BL258" s="16" t="s">
        <v>193</v>
      </c>
      <c r="BM258" s="196" t="s">
        <v>344</v>
      </c>
    </row>
    <row r="259" spans="1:65" s="12" customFormat="1" ht="22.9" customHeight="1">
      <c r="B259" s="169"/>
      <c r="C259" s="170"/>
      <c r="D259" s="171" t="s">
        <v>75</v>
      </c>
      <c r="E259" s="183" t="s">
        <v>263</v>
      </c>
      <c r="F259" s="183" t="s">
        <v>264</v>
      </c>
      <c r="G259" s="170"/>
      <c r="H259" s="170"/>
      <c r="I259" s="173"/>
      <c r="J259" s="184">
        <f>BK259</f>
        <v>0</v>
      </c>
      <c r="K259" s="170"/>
      <c r="L259" s="175"/>
      <c r="M259" s="176"/>
      <c r="N259" s="177"/>
      <c r="O259" s="177"/>
      <c r="P259" s="178">
        <f>SUM(P260:P263)</f>
        <v>0</v>
      </c>
      <c r="Q259" s="177"/>
      <c r="R259" s="178">
        <f>SUM(R260:R263)</f>
        <v>0</v>
      </c>
      <c r="S259" s="177"/>
      <c r="T259" s="179">
        <f>SUM(T260:T263)</f>
        <v>0</v>
      </c>
      <c r="AR259" s="180" t="s">
        <v>86</v>
      </c>
      <c r="AT259" s="181" t="s">
        <v>75</v>
      </c>
      <c r="AU259" s="181" t="s">
        <v>84</v>
      </c>
      <c r="AY259" s="180" t="s">
        <v>142</v>
      </c>
      <c r="BK259" s="182">
        <f>SUM(BK260:BK263)</f>
        <v>0</v>
      </c>
    </row>
    <row r="260" spans="1:65" s="2" customFormat="1" ht="33" customHeight="1">
      <c r="A260" s="33"/>
      <c r="B260" s="34"/>
      <c r="C260" s="185" t="s">
        <v>376</v>
      </c>
      <c r="D260" s="185" t="s">
        <v>145</v>
      </c>
      <c r="E260" s="186" t="s">
        <v>269</v>
      </c>
      <c r="F260" s="187" t="s">
        <v>270</v>
      </c>
      <c r="G260" s="188" t="s">
        <v>148</v>
      </c>
      <c r="H260" s="189">
        <v>13.86</v>
      </c>
      <c r="I260" s="190"/>
      <c r="J260" s="191">
        <f>ROUND(I260*H260,2)</f>
        <v>0</v>
      </c>
      <c r="K260" s="187" t="s">
        <v>149</v>
      </c>
      <c r="L260" s="38"/>
      <c r="M260" s="192" t="s">
        <v>1</v>
      </c>
      <c r="N260" s="193" t="s">
        <v>41</v>
      </c>
      <c r="O260" s="70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193</v>
      </c>
      <c r="AT260" s="196" t="s">
        <v>145</v>
      </c>
      <c r="AU260" s="196" t="s">
        <v>86</v>
      </c>
      <c r="AY260" s="16" t="s">
        <v>142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84</v>
      </c>
      <c r="BK260" s="197">
        <f>ROUND(I260*H260,2)</f>
        <v>0</v>
      </c>
      <c r="BL260" s="16" t="s">
        <v>193</v>
      </c>
      <c r="BM260" s="196" t="s">
        <v>348</v>
      </c>
    </row>
    <row r="261" spans="1:65" s="2" customFormat="1" ht="11.25">
      <c r="A261" s="33"/>
      <c r="B261" s="34"/>
      <c r="C261" s="35"/>
      <c r="D261" s="198" t="s">
        <v>151</v>
      </c>
      <c r="E261" s="35"/>
      <c r="F261" s="199" t="s">
        <v>272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151</v>
      </c>
      <c r="AU261" s="16" t="s">
        <v>86</v>
      </c>
    </row>
    <row r="262" spans="1:65" s="13" customFormat="1" ht="11.25">
      <c r="B262" s="203"/>
      <c r="C262" s="204"/>
      <c r="D262" s="205" t="s">
        <v>153</v>
      </c>
      <c r="E262" s="206" t="s">
        <v>1</v>
      </c>
      <c r="F262" s="207" t="s">
        <v>847</v>
      </c>
      <c r="G262" s="204"/>
      <c r="H262" s="208">
        <v>13.86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153</v>
      </c>
      <c r="AU262" s="214" t="s">
        <v>86</v>
      </c>
      <c r="AV262" s="13" t="s">
        <v>86</v>
      </c>
      <c r="AW262" s="13" t="s">
        <v>33</v>
      </c>
      <c r="AX262" s="13" t="s">
        <v>76</v>
      </c>
      <c r="AY262" s="214" t="s">
        <v>142</v>
      </c>
    </row>
    <row r="263" spans="1:65" s="14" customFormat="1" ht="11.25">
      <c r="B263" s="215"/>
      <c r="C263" s="216"/>
      <c r="D263" s="205" t="s">
        <v>153</v>
      </c>
      <c r="E263" s="217" t="s">
        <v>1</v>
      </c>
      <c r="F263" s="218" t="s">
        <v>155</v>
      </c>
      <c r="G263" s="216"/>
      <c r="H263" s="219">
        <v>13.86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153</v>
      </c>
      <c r="AU263" s="225" t="s">
        <v>86</v>
      </c>
      <c r="AV263" s="14" t="s">
        <v>150</v>
      </c>
      <c r="AW263" s="14" t="s">
        <v>33</v>
      </c>
      <c r="AX263" s="14" t="s">
        <v>84</v>
      </c>
      <c r="AY263" s="225" t="s">
        <v>142</v>
      </c>
    </row>
    <row r="264" spans="1:65" s="12" customFormat="1" ht="22.9" customHeight="1">
      <c r="B264" s="169"/>
      <c r="C264" s="170"/>
      <c r="D264" s="171" t="s">
        <v>75</v>
      </c>
      <c r="E264" s="183" t="s">
        <v>279</v>
      </c>
      <c r="F264" s="183" t="s">
        <v>280</v>
      </c>
      <c r="G264" s="170"/>
      <c r="H264" s="170"/>
      <c r="I264" s="173"/>
      <c r="J264" s="184">
        <f>BK264</f>
        <v>0</v>
      </c>
      <c r="K264" s="170"/>
      <c r="L264" s="175"/>
      <c r="M264" s="176"/>
      <c r="N264" s="177"/>
      <c r="O264" s="177"/>
      <c r="P264" s="178">
        <f>SUM(P265:P274)</f>
        <v>0</v>
      </c>
      <c r="Q264" s="177"/>
      <c r="R264" s="178">
        <f>SUM(R265:R274)</f>
        <v>1.35888E-2</v>
      </c>
      <c r="S264" s="177"/>
      <c r="T264" s="179">
        <f>SUM(T265:T274)</f>
        <v>0</v>
      </c>
      <c r="AR264" s="180" t="s">
        <v>86</v>
      </c>
      <c r="AT264" s="181" t="s">
        <v>75</v>
      </c>
      <c r="AU264" s="181" t="s">
        <v>84</v>
      </c>
      <c r="AY264" s="180" t="s">
        <v>142</v>
      </c>
      <c r="BK264" s="182">
        <f>SUM(BK265:BK274)</f>
        <v>0</v>
      </c>
    </row>
    <row r="265" spans="1:65" s="2" customFormat="1" ht="24.2" customHeight="1">
      <c r="A265" s="33"/>
      <c r="B265" s="34"/>
      <c r="C265" s="185" t="s">
        <v>247</v>
      </c>
      <c r="D265" s="185" t="s">
        <v>145</v>
      </c>
      <c r="E265" s="186" t="s">
        <v>848</v>
      </c>
      <c r="F265" s="187" t="s">
        <v>849</v>
      </c>
      <c r="G265" s="188" t="s">
        <v>148</v>
      </c>
      <c r="H265" s="189">
        <v>1.1399999999999999</v>
      </c>
      <c r="I265" s="190"/>
      <c r="J265" s="191">
        <f>ROUND(I265*H265,2)</f>
        <v>0</v>
      </c>
      <c r="K265" s="187" t="s">
        <v>149</v>
      </c>
      <c r="L265" s="38"/>
      <c r="M265" s="192" t="s">
        <v>1</v>
      </c>
      <c r="N265" s="193" t="s">
        <v>41</v>
      </c>
      <c r="O265" s="70"/>
      <c r="P265" s="194">
        <f>O265*H265</f>
        <v>0</v>
      </c>
      <c r="Q265" s="194">
        <v>1.1820000000000001E-2</v>
      </c>
      <c r="R265" s="194">
        <f>Q265*H265</f>
        <v>1.34748E-2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193</v>
      </c>
      <c r="AT265" s="196" t="s">
        <v>145</v>
      </c>
      <c r="AU265" s="196" t="s">
        <v>86</v>
      </c>
      <c r="AY265" s="16" t="s">
        <v>142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84</v>
      </c>
      <c r="BK265" s="197">
        <f>ROUND(I265*H265,2)</f>
        <v>0</v>
      </c>
      <c r="BL265" s="16" t="s">
        <v>193</v>
      </c>
      <c r="BM265" s="196" t="s">
        <v>850</v>
      </c>
    </row>
    <row r="266" spans="1:65" s="2" customFormat="1" ht="11.25">
      <c r="A266" s="33"/>
      <c r="B266" s="34"/>
      <c r="C266" s="35"/>
      <c r="D266" s="198" t="s">
        <v>151</v>
      </c>
      <c r="E266" s="35"/>
      <c r="F266" s="199" t="s">
        <v>851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151</v>
      </c>
      <c r="AU266" s="16" t="s">
        <v>86</v>
      </c>
    </row>
    <row r="267" spans="1:65" s="13" customFormat="1" ht="11.25">
      <c r="B267" s="203"/>
      <c r="C267" s="204"/>
      <c r="D267" s="205" t="s">
        <v>153</v>
      </c>
      <c r="E267" s="206" t="s">
        <v>1</v>
      </c>
      <c r="F267" s="207" t="s">
        <v>852</v>
      </c>
      <c r="G267" s="204"/>
      <c r="H267" s="208">
        <v>1.1399999999999999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153</v>
      </c>
      <c r="AU267" s="214" t="s">
        <v>86</v>
      </c>
      <c r="AV267" s="13" t="s">
        <v>86</v>
      </c>
      <c r="AW267" s="13" t="s">
        <v>33</v>
      </c>
      <c r="AX267" s="13" t="s">
        <v>76</v>
      </c>
      <c r="AY267" s="214" t="s">
        <v>142</v>
      </c>
    </row>
    <row r="268" spans="1:65" s="14" customFormat="1" ht="11.25">
      <c r="B268" s="215"/>
      <c r="C268" s="216"/>
      <c r="D268" s="205" t="s">
        <v>153</v>
      </c>
      <c r="E268" s="217" t="s">
        <v>1</v>
      </c>
      <c r="F268" s="218" t="s">
        <v>155</v>
      </c>
      <c r="G268" s="216"/>
      <c r="H268" s="219">
        <v>1.1399999999999999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153</v>
      </c>
      <c r="AU268" s="225" t="s">
        <v>86</v>
      </c>
      <c r="AV268" s="14" t="s">
        <v>150</v>
      </c>
      <c r="AW268" s="14" t="s">
        <v>33</v>
      </c>
      <c r="AX268" s="14" t="s">
        <v>84</v>
      </c>
      <c r="AY268" s="225" t="s">
        <v>142</v>
      </c>
    </row>
    <row r="269" spans="1:65" s="2" customFormat="1" ht="16.5" customHeight="1">
      <c r="A269" s="33"/>
      <c r="B269" s="34"/>
      <c r="C269" s="185" t="s">
        <v>385</v>
      </c>
      <c r="D269" s="185" t="s">
        <v>145</v>
      </c>
      <c r="E269" s="186" t="s">
        <v>287</v>
      </c>
      <c r="F269" s="187" t="s">
        <v>288</v>
      </c>
      <c r="G269" s="188" t="s">
        <v>148</v>
      </c>
      <c r="H269" s="189">
        <v>1.1399999999999999</v>
      </c>
      <c r="I269" s="190"/>
      <c r="J269" s="191">
        <f>ROUND(I269*H269,2)</f>
        <v>0</v>
      </c>
      <c r="K269" s="187" t="s">
        <v>149</v>
      </c>
      <c r="L269" s="38"/>
      <c r="M269" s="192" t="s">
        <v>1</v>
      </c>
      <c r="N269" s="193" t="s">
        <v>41</v>
      </c>
      <c r="O269" s="70"/>
      <c r="P269" s="194">
        <f>O269*H269</f>
        <v>0</v>
      </c>
      <c r="Q269" s="194">
        <v>1E-4</v>
      </c>
      <c r="R269" s="194">
        <f>Q269*H269</f>
        <v>1.1399999999999999E-4</v>
      </c>
      <c r="S269" s="194">
        <v>0</v>
      </c>
      <c r="T269" s="19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6" t="s">
        <v>193</v>
      </c>
      <c r="AT269" s="196" t="s">
        <v>145</v>
      </c>
      <c r="AU269" s="196" t="s">
        <v>86</v>
      </c>
      <c r="AY269" s="16" t="s">
        <v>142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6" t="s">
        <v>84</v>
      </c>
      <c r="BK269" s="197">
        <f>ROUND(I269*H269,2)</f>
        <v>0</v>
      </c>
      <c r="BL269" s="16" t="s">
        <v>193</v>
      </c>
      <c r="BM269" s="196" t="s">
        <v>853</v>
      </c>
    </row>
    <row r="270" spans="1:65" s="2" customFormat="1" ht="11.25">
      <c r="A270" s="33"/>
      <c r="B270" s="34"/>
      <c r="C270" s="35"/>
      <c r="D270" s="198" t="s">
        <v>151</v>
      </c>
      <c r="E270" s="35"/>
      <c r="F270" s="199" t="s">
        <v>290</v>
      </c>
      <c r="G270" s="35"/>
      <c r="H270" s="35"/>
      <c r="I270" s="200"/>
      <c r="J270" s="35"/>
      <c r="K270" s="35"/>
      <c r="L270" s="38"/>
      <c r="M270" s="201"/>
      <c r="N270" s="202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151</v>
      </c>
      <c r="AU270" s="16" t="s">
        <v>86</v>
      </c>
    </row>
    <row r="271" spans="1:65" s="2" customFormat="1" ht="24.2" customHeight="1">
      <c r="A271" s="33"/>
      <c r="B271" s="34"/>
      <c r="C271" s="185" t="s">
        <v>251</v>
      </c>
      <c r="D271" s="185" t="s">
        <v>145</v>
      </c>
      <c r="E271" s="186" t="s">
        <v>854</v>
      </c>
      <c r="F271" s="187" t="s">
        <v>855</v>
      </c>
      <c r="G271" s="188" t="s">
        <v>148</v>
      </c>
      <c r="H271" s="189">
        <v>1.1399999999999999</v>
      </c>
      <c r="I271" s="190"/>
      <c r="J271" s="191">
        <f>ROUND(I271*H271,2)</f>
        <v>0</v>
      </c>
      <c r="K271" s="187" t="s">
        <v>149</v>
      </c>
      <c r="L271" s="38"/>
      <c r="M271" s="192" t="s">
        <v>1</v>
      </c>
      <c r="N271" s="193" t="s">
        <v>41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193</v>
      </c>
      <c r="AT271" s="196" t="s">
        <v>145</v>
      </c>
      <c r="AU271" s="196" t="s">
        <v>86</v>
      </c>
      <c r="AY271" s="16" t="s">
        <v>142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84</v>
      </c>
      <c r="BK271" s="197">
        <f>ROUND(I271*H271,2)</f>
        <v>0</v>
      </c>
      <c r="BL271" s="16" t="s">
        <v>193</v>
      </c>
      <c r="BM271" s="196" t="s">
        <v>856</v>
      </c>
    </row>
    <row r="272" spans="1:65" s="2" customFormat="1" ht="11.25">
      <c r="A272" s="33"/>
      <c r="B272" s="34"/>
      <c r="C272" s="35"/>
      <c r="D272" s="198" t="s">
        <v>151</v>
      </c>
      <c r="E272" s="35"/>
      <c r="F272" s="199" t="s">
        <v>857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151</v>
      </c>
      <c r="AU272" s="16" t="s">
        <v>86</v>
      </c>
    </row>
    <row r="273" spans="1:65" s="2" customFormat="1" ht="37.9" customHeight="1">
      <c r="A273" s="33"/>
      <c r="B273" s="34"/>
      <c r="C273" s="185" t="s">
        <v>394</v>
      </c>
      <c r="D273" s="185" t="s">
        <v>145</v>
      </c>
      <c r="E273" s="186" t="s">
        <v>298</v>
      </c>
      <c r="F273" s="187" t="s">
        <v>299</v>
      </c>
      <c r="G273" s="188" t="s">
        <v>260</v>
      </c>
      <c r="H273" s="226"/>
      <c r="I273" s="190"/>
      <c r="J273" s="191">
        <f>ROUND(I273*H273,2)</f>
        <v>0</v>
      </c>
      <c r="K273" s="187" t="s">
        <v>149</v>
      </c>
      <c r="L273" s="38"/>
      <c r="M273" s="192" t="s">
        <v>1</v>
      </c>
      <c r="N273" s="193" t="s">
        <v>41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193</v>
      </c>
      <c r="AT273" s="196" t="s">
        <v>145</v>
      </c>
      <c r="AU273" s="196" t="s">
        <v>86</v>
      </c>
      <c r="AY273" s="16" t="s">
        <v>142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84</v>
      </c>
      <c r="BK273" s="197">
        <f>ROUND(I273*H273,2)</f>
        <v>0</v>
      </c>
      <c r="BL273" s="16" t="s">
        <v>193</v>
      </c>
      <c r="BM273" s="196" t="s">
        <v>858</v>
      </c>
    </row>
    <row r="274" spans="1:65" s="2" customFormat="1" ht="11.25">
      <c r="A274" s="33"/>
      <c r="B274" s="34"/>
      <c r="C274" s="35"/>
      <c r="D274" s="198" t="s">
        <v>151</v>
      </c>
      <c r="E274" s="35"/>
      <c r="F274" s="199" t="s">
        <v>301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151</v>
      </c>
      <c r="AU274" s="16" t="s">
        <v>86</v>
      </c>
    </row>
    <row r="275" spans="1:65" s="12" customFormat="1" ht="22.9" customHeight="1">
      <c r="B275" s="169"/>
      <c r="C275" s="170"/>
      <c r="D275" s="171" t="s">
        <v>75</v>
      </c>
      <c r="E275" s="183" t="s">
        <v>302</v>
      </c>
      <c r="F275" s="183" t="s">
        <v>303</v>
      </c>
      <c r="G275" s="170"/>
      <c r="H275" s="170"/>
      <c r="I275" s="173"/>
      <c r="J275" s="184">
        <f>BK275</f>
        <v>0</v>
      </c>
      <c r="K275" s="170"/>
      <c r="L275" s="175"/>
      <c r="M275" s="176"/>
      <c r="N275" s="177"/>
      <c r="O275" s="177"/>
      <c r="P275" s="178">
        <f>SUM(P276:P287)</f>
        <v>0</v>
      </c>
      <c r="Q275" s="177"/>
      <c r="R275" s="178">
        <f>SUM(R276:R287)</f>
        <v>0</v>
      </c>
      <c r="S275" s="177"/>
      <c r="T275" s="179">
        <f>SUM(T276:T287)</f>
        <v>0</v>
      </c>
      <c r="AR275" s="180" t="s">
        <v>86</v>
      </c>
      <c r="AT275" s="181" t="s">
        <v>75</v>
      </c>
      <c r="AU275" s="181" t="s">
        <v>84</v>
      </c>
      <c r="AY275" s="180" t="s">
        <v>142</v>
      </c>
      <c r="BK275" s="182">
        <f>SUM(BK276:BK287)</f>
        <v>0</v>
      </c>
    </row>
    <row r="276" spans="1:65" s="2" customFormat="1" ht="16.5" customHeight="1">
      <c r="A276" s="33"/>
      <c r="B276" s="34"/>
      <c r="C276" s="185" t="s">
        <v>256</v>
      </c>
      <c r="D276" s="185" t="s">
        <v>145</v>
      </c>
      <c r="E276" s="186" t="s">
        <v>304</v>
      </c>
      <c r="F276" s="187" t="s">
        <v>305</v>
      </c>
      <c r="G276" s="188" t="s">
        <v>160</v>
      </c>
      <c r="H276" s="189">
        <v>6</v>
      </c>
      <c r="I276" s="190"/>
      <c r="J276" s="191">
        <f>ROUND(I276*H276,2)</f>
        <v>0</v>
      </c>
      <c r="K276" s="187" t="s">
        <v>149</v>
      </c>
      <c r="L276" s="38"/>
      <c r="M276" s="192" t="s">
        <v>1</v>
      </c>
      <c r="N276" s="193" t="s">
        <v>41</v>
      </c>
      <c r="O276" s="70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193</v>
      </c>
      <c r="AT276" s="196" t="s">
        <v>145</v>
      </c>
      <c r="AU276" s="196" t="s">
        <v>86</v>
      </c>
      <c r="AY276" s="16" t="s">
        <v>142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84</v>
      </c>
      <c r="BK276" s="197">
        <f>ROUND(I276*H276,2)</f>
        <v>0</v>
      </c>
      <c r="BL276" s="16" t="s">
        <v>193</v>
      </c>
      <c r="BM276" s="196" t="s">
        <v>356</v>
      </c>
    </row>
    <row r="277" spans="1:65" s="2" customFormat="1" ht="11.25">
      <c r="A277" s="33"/>
      <c r="B277" s="34"/>
      <c r="C277" s="35"/>
      <c r="D277" s="198" t="s">
        <v>151</v>
      </c>
      <c r="E277" s="35"/>
      <c r="F277" s="199" t="s">
        <v>307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151</v>
      </c>
      <c r="AU277" s="16" t="s">
        <v>86</v>
      </c>
    </row>
    <row r="278" spans="1:65" s="2" customFormat="1" ht="24.2" customHeight="1">
      <c r="A278" s="33"/>
      <c r="B278" s="34"/>
      <c r="C278" s="185" t="s">
        <v>403</v>
      </c>
      <c r="D278" s="185" t="s">
        <v>145</v>
      </c>
      <c r="E278" s="186" t="s">
        <v>342</v>
      </c>
      <c r="F278" s="187" t="s">
        <v>343</v>
      </c>
      <c r="G278" s="188" t="s">
        <v>160</v>
      </c>
      <c r="H278" s="189">
        <v>12</v>
      </c>
      <c r="I278" s="190"/>
      <c r="J278" s="191">
        <f>ROUND(I278*H278,2)</f>
        <v>0</v>
      </c>
      <c r="K278" s="187" t="s">
        <v>1</v>
      </c>
      <c r="L278" s="38"/>
      <c r="M278" s="192" t="s">
        <v>1</v>
      </c>
      <c r="N278" s="193" t="s">
        <v>41</v>
      </c>
      <c r="O278" s="70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6" t="s">
        <v>193</v>
      </c>
      <c r="AT278" s="196" t="s">
        <v>145</v>
      </c>
      <c r="AU278" s="196" t="s">
        <v>86</v>
      </c>
      <c r="AY278" s="16" t="s">
        <v>142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6" t="s">
        <v>84</v>
      </c>
      <c r="BK278" s="197">
        <f>ROUND(I278*H278,2)</f>
        <v>0</v>
      </c>
      <c r="BL278" s="16" t="s">
        <v>193</v>
      </c>
      <c r="BM278" s="196" t="s">
        <v>379</v>
      </c>
    </row>
    <row r="279" spans="1:65" s="2" customFormat="1" ht="16.5" customHeight="1">
      <c r="A279" s="33"/>
      <c r="B279" s="34"/>
      <c r="C279" s="227" t="s">
        <v>408</v>
      </c>
      <c r="D279" s="227" t="s">
        <v>314</v>
      </c>
      <c r="E279" s="228" t="s">
        <v>346</v>
      </c>
      <c r="F279" s="229" t="s">
        <v>347</v>
      </c>
      <c r="G279" s="230" t="s">
        <v>293</v>
      </c>
      <c r="H279" s="231">
        <v>24</v>
      </c>
      <c r="I279" s="232"/>
      <c r="J279" s="233">
        <f>ROUND(I279*H279,2)</f>
        <v>0</v>
      </c>
      <c r="K279" s="229" t="s">
        <v>1</v>
      </c>
      <c r="L279" s="234"/>
      <c r="M279" s="235" t="s">
        <v>1</v>
      </c>
      <c r="N279" s="236" t="s">
        <v>41</v>
      </c>
      <c r="O279" s="70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317</v>
      </c>
      <c r="AT279" s="196" t="s">
        <v>314</v>
      </c>
      <c r="AU279" s="196" t="s">
        <v>86</v>
      </c>
      <c r="AY279" s="16" t="s">
        <v>142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6" t="s">
        <v>84</v>
      </c>
      <c r="BK279" s="197">
        <f>ROUND(I279*H279,2)</f>
        <v>0</v>
      </c>
      <c r="BL279" s="16" t="s">
        <v>193</v>
      </c>
      <c r="BM279" s="196" t="s">
        <v>383</v>
      </c>
    </row>
    <row r="280" spans="1:65" s="13" customFormat="1" ht="11.25">
      <c r="B280" s="203"/>
      <c r="C280" s="204"/>
      <c r="D280" s="205" t="s">
        <v>153</v>
      </c>
      <c r="E280" s="206" t="s">
        <v>1</v>
      </c>
      <c r="F280" s="207" t="s">
        <v>859</v>
      </c>
      <c r="G280" s="204"/>
      <c r="H280" s="208">
        <v>8</v>
      </c>
      <c r="I280" s="209"/>
      <c r="J280" s="204"/>
      <c r="K280" s="204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153</v>
      </c>
      <c r="AU280" s="214" t="s">
        <v>86</v>
      </c>
      <c r="AV280" s="13" t="s">
        <v>86</v>
      </c>
      <c r="AW280" s="13" t="s">
        <v>33</v>
      </c>
      <c r="AX280" s="13" t="s">
        <v>76</v>
      </c>
      <c r="AY280" s="214" t="s">
        <v>142</v>
      </c>
    </row>
    <row r="281" spans="1:65" s="13" customFormat="1" ht="11.25">
      <c r="B281" s="203"/>
      <c r="C281" s="204"/>
      <c r="D281" s="205" t="s">
        <v>153</v>
      </c>
      <c r="E281" s="206" t="s">
        <v>1</v>
      </c>
      <c r="F281" s="207" t="s">
        <v>860</v>
      </c>
      <c r="G281" s="204"/>
      <c r="H281" s="208">
        <v>8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153</v>
      </c>
      <c r="AU281" s="214" t="s">
        <v>86</v>
      </c>
      <c r="AV281" s="13" t="s">
        <v>86</v>
      </c>
      <c r="AW281" s="13" t="s">
        <v>33</v>
      </c>
      <c r="AX281" s="13" t="s">
        <v>76</v>
      </c>
      <c r="AY281" s="214" t="s">
        <v>142</v>
      </c>
    </row>
    <row r="282" spans="1:65" s="13" customFormat="1" ht="11.25">
      <c r="B282" s="203"/>
      <c r="C282" s="204"/>
      <c r="D282" s="205" t="s">
        <v>153</v>
      </c>
      <c r="E282" s="206" t="s">
        <v>1</v>
      </c>
      <c r="F282" s="207" t="s">
        <v>861</v>
      </c>
      <c r="G282" s="204"/>
      <c r="H282" s="208">
        <v>2</v>
      </c>
      <c r="I282" s="209"/>
      <c r="J282" s="204"/>
      <c r="K282" s="204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153</v>
      </c>
      <c r="AU282" s="214" t="s">
        <v>86</v>
      </c>
      <c r="AV282" s="13" t="s">
        <v>86</v>
      </c>
      <c r="AW282" s="13" t="s">
        <v>33</v>
      </c>
      <c r="AX282" s="13" t="s">
        <v>76</v>
      </c>
      <c r="AY282" s="214" t="s">
        <v>142</v>
      </c>
    </row>
    <row r="283" spans="1:65" s="13" customFormat="1" ht="11.25">
      <c r="B283" s="203"/>
      <c r="C283" s="204"/>
      <c r="D283" s="205" t="s">
        <v>153</v>
      </c>
      <c r="E283" s="206" t="s">
        <v>1</v>
      </c>
      <c r="F283" s="207" t="s">
        <v>862</v>
      </c>
      <c r="G283" s="204"/>
      <c r="H283" s="208">
        <v>6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153</v>
      </c>
      <c r="AU283" s="214" t="s">
        <v>86</v>
      </c>
      <c r="AV283" s="13" t="s">
        <v>86</v>
      </c>
      <c r="AW283" s="13" t="s">
        <v>33</v>
      </c>
      <c r="AX283" s="13" t="s">
        <v>76</v>
      </c>
      <c r="AY283" s="214" t="s">
        <v>142</v>
      </c>
    </row>
    <row r="284" spans="1:65" s="14" customFormat="1" ht="11.25">
      <c r="B284" s="215"/>
      <c r="C284" s="216"/>
      <c r="D284" s="205" t="s">
        <v>153</v>
      </c>
      <c r="E284" s="217" t="s">
        <v>1</v>
      </c>
      <c r="F284" s="218" t="s">
        <v>155</v>
      </c>
      <c r="G284" s="216"/>
      <c r="H284" s="219">
        <v>24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153</v>
      </c>
      <c r="AU284" s="225" t="s">
        <v>86</v>
      </c>
      <c r="AV284" s="14" t="s">
        <v>150</v>
      </c>
      <c r="AW284" s="14" t="s">
        <v>33</v>
      </c>
      <c r="AX284" s="14" t="s">
        <v>84</v>
      </c>
      <c r="AY284" s="225" t="s">
        <v>142</v>
      </c>
    </row>
    <row r="285" spans="1:65" s="2" customFormat="1" ht="16.5" customHeight="1">
      <c r="A285" s="33"/>
      <c r="B285" s="34"/>
      <c r="C285" s="227" t="s">
        <v>414</v>
      </c>
      <c r="D285" s="227" t="s">
        <v>314</v>
      </c>
      <c r="E285" s="228" t="s">
        <v>350</v>
      </c>
      <c r="F285" s="229" t="s">
        <v>351</v>
      </c>
      <c r="G285" s="230" t="s">
        <v>160</v>
      </c>
      <c r="H285" s="231">
        <v>12</v>
      </c>
      <c r="I285" s="232"/>
      <c r="J285" s="233">
        <f>ROUND(I285*H285,2)</f>
        <v>0</v>
      </c>
      <c r="K285" s="229" t="s">
        <v>1</v>
      </c>
      <c r="L285" s="234"/>
      <c r="M285" s="235" t="s">
        <v>1</v>
      </c>
      <c r="N285" s="236" t="s">
        <v>41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317</v>
      </c>
      <c r="AT285" s="196" t="s">
        <v>314</v>
      </c>
      <c r="AU285" s="196" t="s">
        <v>86</v>
      </c>
      <c r="AY285" s="16" t="s">
        <v>142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84</v>
      </c>
      <c r="BK285" s="197">
        <f>ROUND(I285*H285,2)</f>
        <v>0</v>
      </c>
      <c r="BL285" s="16" t="s">
        <v>193</v>
      </c>
      <c r="BM285" s="196" t="s">
        <v>388</v>
      </c>
    </row>
    <row r="286" spans="1:65" s="2" customFormat="1" ht="33" customHeight="1">
      <c r="A286" s="33"/>
      <c r="B286" s="34"/>
      <c r="C286" s="185" t="s">
        <v>261</v>
      </c>
      <c r="D286" s="185" t="s">
        <v>145</v>
      </c>
      <c r="E286" s="186" t="s">
        <v>354</v>
      </c>
      <c r="F286" s="187" t="s">
        <v>355</v>
      </c>
      <c r="G286" s="188" t="s">
        <v>260</v>
      </c>
      <c r="H286" s="226"/>
      <c r="I286" s="190"/>
      <c r="J286" s="191">
        <f>ROUND(I286*H286,2)</f>
        <v>0</v>
      </c>
      <c r="K286" s="187" t="s">
        <v>149</v>
      </c>
      <c r="L286" s="38"/>
      <c r="M286" s="192" t="s">
        <v>1</v>
      </c>
      <c r="N286" s="193" t="s">
        <v>41</v>
      </c>
      <c r="O286" s="70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193</v>
      </c>
      <c r="AT286" s="196" t="s">
        <v>145</v>
      </c>
      <c r="AU286" s="196" t="s">
        <v>86</v>
      </c>
      <c r="AY286" s="16" t="s">
        <v>142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84</v>
      </c>
      <c r="BK286" s="197">
        <f>ROUND(I286*H286,2)</f>
        <v>0</v>
      </c>
      <c r="BL286" s="16" t="s">
        <v>193</v>
      </c>
      <c r="BM286" s="196" t="s">
        <v>392</v>
      </c>
    </row>
    <row r="287" spans="1:65" s="2" customFormat="1" ht="11.25">
      <c r="A287" s="33"/>
      <c r="B287" s="34"/>
      <c r="C287" s="35"/>
      <c r="D287" s="198" t="s">
        <v>151</v>
      </c>
      <c r="E287" s="35"/>
      <c r="F287" s="199" t="s">
        <v>357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151</v>
      </c>
      <c r="AU287" s="16" t="s">
        <v>86</v>
      </c>
    </row>
    <row r="288" spans="1:65" s="12" customFormat="1" ht="22.9" customHeight="1">
      <c r="B288" s="169"/>
      <c r="C288" s="170"/>
      <c r="D288" s="171" t="s">
        <v>75</v>
      </c>
      <c r="E288" s="183" t="s">
        <v>374</v>
      </c>
      <c r="F288" s="183" t="s">
        <v>375</v>
      </c>
      <c r="G288" s="170"/>
      <c r="H288" s="170"/>
      <c r="I288" s="173"/>
      <c r="J288" s="184">
        <f>BK288</f>
        <v>0</v>
      </c>
      <c r="K288" s="170"/>
      <c r="L288" s="175"/>
      <c r="M288" s="176"/>
      <c r="N288" s="177"/>
      <c r="O288" s="177"/>
      <c r="P288" s="178">
        <f>SUM(P289:P310)</f>
        <v>0</v>
      </c>
      <c r="Q288" s="177"/>
      <c r="R288" s="178">
        <f>SUM(R289:R310)</f>
        <v>0</v>
      </c>
      <c r="S288" s="177"/>
      <c r="T288" s="179">
        <f>SUM(T289:T310)</f>
        <v>0</v>
      </c>
      <c r="AR288" s="180" t="s">
        <v>86</v>
      </c>
      <c r="AT288" s="181" t="s">
        <v>75</v>
      </c>
      <c r="AU288" s="181" t="s">
        <v>84</v>
      </c>
      <c r="AY288" s="180" t="s">
        <v>142</v>
      </c>
      <c r="BK288" s="182">
        <f>SUM(BK289:BK310)</f>
        <v>0</v>
      </c>
    </row>
    <row r="289" spans="1:65" s="2" customFormat="1" ht="16.5" customHeight="1">
      <c r="A289" s="33"/>
      <c r="B289" s="34"/>
      <c r="C289" s="185" t="s">
        <v>423</v>
      </c>
      <c r="D289" s="185" t="s">
        <v>145</v>
      </c>
      <c r="E289" s="186" t="s">
        <v>381</v>
      </c>
      <c r="F289" s="187" t="s">
        <v>382</v>
      </c>
      <c r="G289" s="188" t="s">
        <v>148</v>
      </c>
      <c r="H289" s="189">
        <v>13.86</v>
      </c>
      <c r="I289" s="190"/>
      <c r="J289" s="191">
        <f>ROUND(I289*H289,2)</f>
        <v>0</v>
      </c>
      <c r="K289" s="187" t="s">
        <v>1</v>
      </c>
      <c r="L289" s="38"/>
      <c r="M289" s="192" t="s">
        <v>1</v>
      </c>
      <c r="N289" s="193" t="s">
        <v>41</v>
      </c>
      <c r="O289" s="70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6" t="s">
        <v>193</v>
      </c>
      <c r="AT289" s="196" t="s">
        <v>145</v>
      </c>
      <c r="AU289" s="196" t="s">
        <v>86</v>
      </c>
      <c r="AY289" s="16" t="s">
        <v>142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6" t="s">
        <v>84</v>
      </c>
      <c r="BK289" s="197">
        <f>ROUND(I289*H289,2)</f>
        <v>0</v>
      </c>
      <c r="BL289" s="16" t="s">
        <v>193</v>
      </c>
      <c r="BM289" s="196" t="s">
        <v>863</v>
      </c>
    </row>
    <row r="290" spans="1:65" s="2" customFormat="1" ht="24.2" customHeight="1">
      <c r="A290" s="33"/>
      <c r="B290" s="34"/>
      <c r="C290" s="185" t="s">
        <v>271</v>
      </c>
      <c r="D290" s="185" t="s">
        <v>145</v>
      </c>
      <c r="E290" s="186" t="s">
        <v>386</v>
      </c>
      <c r="F290" s="187" t="s">
        <v>387</v>
      </c>
      <c r="G290" s="188" t="s">
        <v>148</v>
      </c>
      <c r="H290" s="189">
        <v>13.86</v>
      </c>
      <c r="I290" s="190"/>
      <c r="J290" s="191">
        <f>ROUND(I290*H290,2)</f>
        <v>0</v>
      </c>
      <c r="K290" s="187" t="s">
        <v>1</v>
      </c>
      <c r="L290" s="38"/>
      <c r="M290" s="192" t="s">
        <v>1</v>
      </c>
      <c r="N290" s="193" t="s">
        <v>41</v>
      </c>
      <c r="O290" s="70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193</v>
      </c>
      <c r="AT290" s="196" t="s">
        <v>145</v>
      </c>
      <c r="AU290" s="196" t="s">
        <v>86</v>
      </c>
      <c r="AY290" s="16" t="s">
        <v>142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6" t="s">
        <v>84</v>
      </c>
      <c r="BK290" s="197">
        <f>ROUND(I290*H290,2)</f>
        <v>0</v>
      </c>
      <c r="BL290" s="16" t="s">
        <v>193</v>
      </c>
      <c r="BM290" s="196" t="s">
        <v>864</v>
      </c>
    </row>
    <row r="291" spans="1:65" s="2" customFormat="1" ht="33" customHeight="1">
      <c r="A291" s="33"/>
      <c r="B291" s="34"/>
      <c r="C291" s="185" t="s">
        <v>432</v>
      </c>
      <c r="D291" s="185" t="s">
        <v>145</v>
      </c>
      <c r="E291" s="186" t="s">
        <v>390</v>
      </c>
      <c r="F291" s="187" t="s">
        <v>391</v>
      </c>
      <c r="G291" s="188" t="s">
        <v>148</v>
      </c>
      <c r="H291" s="189">
        <v>13.86</v>
      </c>
      <c r="I291" s="190"/>
      <c r="J291" s="191">
        <f>ROUND(I291*H291,2)</f>
        <v>0</v>
      </c>
      <c r="K291" s="187" t="s">
        <v>1</v>
      </c>
      <c r="L291" s="38"/>
      <c r="M291" s="192" t="s">
        <v>1</v>
      </c>
      <c r="N291" s="193" t="s">
        <v>41</v>
      </c>
      <c r="O291" s="70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6" t="s">
        <v>193</v>
      </c>
      <c r="AT291" s="196" t="s">
        <v>145</v>
      </c>
      <c r="AU291" s="196" t="s">
        <v>86</v>
      </c>
      <c r="AY291" s="16" t="s">
        <v>142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6" t="s">
        <v>84</v>
      </c>
      <c r="BK291" s="197">
        <f>ROUND(I291*H291,2)</f>
        <v>0</v>
      </c>
      <c r="BL291" s="16" t="s">
        <v>193</v>
      </c>
      <c r="BM291" s="196" t="s">
        <v>865</v>
      </c>
    </row>
    <row r="292" spans="1:65" s="2" customFormat="1" ht="16.5" customHeight="1">
      <c r="A292" s="33"/>
      <c r="B292" s="34"/>
      <c r="C292" s="185" t="s">
        <v>439</v>
      </c>
      <c r="D292" s="185" t="s">
        <v>145</v>
      </c>
      <c r="E292" s="186" t="s">
        <v>399</v>
      </c>
      <c r="F292" s="187" t="s">
        <v>400</v>
      </c>
      <c r="G292" s="188" t="s">
        <v>148</v>
      </c>
      <c r="H292" s="189">
        <v>13.86</v>
      </c>
      <c r="I292" s="190"/>
      <c r="J292" s="191">
        <f>ROUND(I292*H292,2)</f>
        <v>0</v>
      </c>
      <c r="K292" s="187" t="s">
        <v>1</v>
      </c>
      <c r="L292" s="38"/>
      <c r="M292" s="192" t="s">
        <v>1</v>
      </c>
      <c r="N292" s="193" t="s">
        <v>41</v>
      </c>
      <c r="O292" s="70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6" t="s">
        <v>193</v>
      </c>
      <c r="AT292" s="196" t="s">
        <v>145</v>
      </c>
      <c r="AU292" s="196" t="s">
        <v>86</v>
      </c>
      <c r="AY292" s="16" t="s">
        <v>142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6" t="s">
        <v>84</v>
      </c>
      <c r="BK292" s="197">
        <f>ROUND(I292*H292,2)</f>
        <v>0</v>
      </c>
      <c r="BL292" s="16" t="s">
        <v>193</v>
      </c>
      <c r="BM292" s="196" t="s">
        <v>866</v>
      </c>
    </row>
    <row r="293" spans="1:65" s="13" customFormat="1" ht="11.25">
      <c r="B293" s="203"/>
      <c r="C293" s="204"/>
      <c r="D293" s="205" t="s">
        <v>153</v>
      </c>
      <c r="E293" s="206" t="s">
        <v>1</v>
      </c>
      <c r="F293" s="207" t="s">
        <v>867</v>
      </c>
      <c r="G293" s="204"/>
      <c r="H293" s="208">
        <v>13.86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153</v>
      </c>
      <c r="AU293" s="214" t="s">
        <v>86</v>
      </c>
      <c r="AV293" s="13" t="s">
        <v>86</v>
      </c>
      <c r="AW293" s="13" t="s">
        <v>33</v>
      </c>
      <c r="AX293" s="13" t="s">
        <v>76</v>
      </c>
      <c r="AY293" s="214" t="s">
        <v>142</v>
      </c>
    </row>
    <row r="294" spans="1:65" s="14" customFormat="1" ht="11.25">
      <c r="B294" s="215"/>
      <c r="C294" s="216"/>
      <c r="D294" s="205" t="s">
        <v>153</v>
      </c>
      <c r="E294" s="217" t="s">
        <v>1</v>
      </c>
      <c r="F294" s="218" t="s">
        <v>155</v>
      </c>
      <c r="G294" s="216"/>
      <c r="H294" s="219">
        <v>13.86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153</v>
      </c>
      <c r="AU294" s="225" t="s">
        <v>86</v>
      </c>
      <c r="AV294" s="14" t="s">
        <v>150</v>
      </c>
      <c r="AW294" s="14" t="s">
        <v>33</v>
      </c>
      <c r="AX294" s="14" t="s">
        <v>84</v>
      </c>
      <c r="AY294" s="225" t="s">
        <v>142</v>
      </c>
    </row>
    <row r="295" spans="1:65" s="2" customFormat="1" ht="24.2" customHeight="1">
      <c r="A295" s="33"/>
      <c r="B295" s="34"/>
      <c r="C295" s="227" t="s">
        <v>447</v>
      </c>
      <c r="D295" s="227" t="s">
        <v>314</v>
      </c>
      <c r="E295" s="228" t="s">
        <v>404</v>
      </c>
      <c r="F295" s="229" t="s">
        <v>405</v>
      </c>
      <c r="G295" s="230" t="s">
        <v>148</v>
      </c>
      <c r="H295" s="231">
        <v>15.246</v>
      </c>
      <c r="I295" s="232"/>
      <c r="J295" s="233">
        <f>ROUND(I295*H295,2)</f>
        <v>0</v>
      </c>
      <c r="K295" s="229" t="s">
        <v>1</v>
      </c>
      <c r="L295" s="234"/>
      <c r="M295" s="235" t="s">
        <v>1</v>
      </c>
      <c r="N295" s="236" t="s">
        <v>41</v>
      </c>
      <c r="O295" s="70"/>
      <c r="P295" s="194">
        <f>O295*H295</f>
        <v>0</v>
      </c>
      <c r="Q295" s="194">
        <v>0</v>
      </c>
      <c r="R295" s="194">
        <f>Q295*H295</f>
        <v>0</v>
      </c>
      <c r="S295" s="194">
        <v>0</v>
      </c>
      <c r="T295" s="19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6" t="s">
        <v>317</v>
      </c>
      <c r="AT295" s="196" t="s">
        <v>314</v>
      </c>
      <c r="AU295" s="196" t="s">
        <v>86</v>
      </c>
      <c r="AY295" s="16" t="s">
        <v>142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6" t="s">
        <v>84</v>
      </c>
      <c r="BK295" s="197">
        <f>ROUND(I295*H295,2)</f>
        <v>0</v>
      </c>
      <c r="BL295" s="16" t="s">
        <v>193</v>
      </c>
      <c r="BM295" s="196" t="s">
        <v>868</v>
      </c>
    </row>
    <row r="296" spans="1:65" s="13" customFormat="1" ht="11.25">
      <c r="B296" s="203"/>
      <c r="C296" s="204"/>
      <c r="D296" s="205" t="s">
        <v>153</v>
      </c>
      <c r="E296" s="204"/>
      <c r="F296" s="207" t="s">
        <v>869</v>
      </c>
      <c r="G296" s="204"/>
      <c r="H296" s="208">
        <v>15.246</v>
      </c>
      <c r="I296" s="209"/>
      <c r="J296" s="204"/>
      <c r="K296" s="204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153</v>
      </c>
      <c r="AU296" s="214" t="s">
        <v>86</v>
      </c>
      <c r="AV296" s="13" t="s">
        <v>86</v>
      </c>
      <c r="AW296" s="13" t="s">
        <v>4</v>
      </c>
      <c r="AX296" s="13" t="s">
        <v>84</v>
      </c>
      <c r="AY296" s="214" t="s">
        <v>142</v>
      </c>
    </row>
    <row r="297" spans="1:65" s="2" customFormat="1" ht="16.5" customHeight="1">
      <c r="A297" s="33"/>
      <c r="B297" s="34"/>
      <c r="C297" s="185" t="s">
        <v>452</v>
      </c>
      <c r="D297" s="185" t="s">
        <v>145</v>
      </c>
      <c r="E297" s="186" t="s">
        <v>415</v>
      </c>
      <c r="F297" s="187" t="s">
        <v>416</v>
      </c>
      <c r="G297" s="188" t="s">
        <v>293</v>
      </c>
      <c r="H297" s="189">
        <v>7.52</v>
      </c>
      <c r="I297" s="190"/>
      <c r="J297" s="191">
        <f>ROUND(I297*H297,2)</f>
        <v>0</v>
      </c>
      <c r="K297" s="187" t="s">
        <v>1</v>
      </c>
      <c r="L297" s="38"/>
      <c r="M297" s="192" t="s">
        <v>1</v>
      </c>
      <c r="N297" s="193" t="s">
        <v>41</v>
      </c>
      <c r="O297" s="70"/>
      <c r="P297" s="194">
        <f>O297*H297</f>
        <v>0</v>
      </c>
      <c r="Q297" s="194">
        <v>0</v>
      </c>
      <c r="R297" s="194">
        <f>Q297*H297</f>
        <v>0</v>
      </c>
      <c r="S297" s="194">
        <v>0</v>
      </c>
      <c r="T297" s="19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6" t="s">
        <v>193</v>
      </c>
      <c r="AT297" s="196" t="s">
        <v>145</v>
      </c>
      <c r="AU297" s="196" t="s">
        <v>86</v>
      </c>
      <c r="AY297" s="16" t="s">
        <v>142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6" t="s">
        <v>84</v>
      </c>
      <c r="BK297" s="197">
        <f>ROUND(I297*H297,2)</f>
        <v>0</v>
      </c>
      <c r="BL297" s="16" t="s">
        <v>193</v>
      </c>
      <c r="BM297" s="196" t="s">
        <v>870</v>
      </c>
    </row>
    <row r="298" spans="1:65" s="13" customFormat="1" ht="11.25">
      <c r="B298" s="203"/>
      <c r="C298" s="204"/>
      <c r="D298" s="205" t="s">
        <v>153</v>
      </c>
      <c r="E298" s="206" t="s">
        <v>1</v>
      </c>
      <c r="F298" s="207" t="s">
        <v>871</v>
      </c>
      <c r="G298" s="204"/>
      <c r="H298" s="208">
        <v>7.52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153</v>
      </c>
      <c r="AU298" s="214" t="s">
        <v>86</v>
      </c>
      <c r="AV298" s="13" t="s">
        <v>86</v>
      </c>
      <c r="AW298" s="13" t="s">
        <v>33</v>
      </c>
      <c r="AX298" s="13" t="s">
        <v>76</v>
      </c>
      <c r="AY298" s="214" t="s">
        <v>142</v>
      </c>
    </row>
    <row r="299" spans="1:65" s="14" customFormat="1" ht="11.25">
      <c r="B299" s="215"/>
      <c r="C299" s="216"/>
      <c r="D299" s="205" t="s">
        <v>153</v>
      </c>
      <c r="E299" s="217" t="s">
        <v>1</v>
      </c>
      <c r="F299" s="218" t="s">
        <v>155</v>
      </c>
      <c r="G299" s="216"/>
      <c r="H299" s="219">
        <v>7.52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153</v>
      </c>
      <c r="AU299" s="225" t="s">
        <v>86</v>
      </c>
      <c r="AV299" s="14" t="s">
        <v>150</v>
      </c>
      <c r="AW299" s="14" t="s">
        <v>33</v>
      </c>
      <c r="AX299" s="14" t="s">
        <v>84</v>
      </c>
      <c r="AY299" s="225" t="s">
        <v>142</v>
      </c>
    </row>
    <row r="300" spans="1:65" s="2" customFormat="1" ht="16.5" customHeight="1">
      <c r="A300" s="33"/>
      <c r="B300" s="34"/>
      <c r="C300" s="227" t="s">
        <v>457</v>
      </c>
      <c r="D300" s="227" t="s">
        <v>314</v>
      </c>
      <c r="E300" s="228" t="s">
        <v>419</v>
      </c>
      <c r="F300" s="229" t="s">
        <v>420</v>
      </c>
      <c r="G300" s="230" t="s">
        <v>293</v>
      </c>
      <c r="H300" s="231">
        <v>8.2720000000000002</v>
      </c>
      <c r="I300" s="232"/>
      <c r="J300" s="233">
        <f>ROUND(I300*H300,2)</f>
        <v>0</v>
      </c>
      <c r="K300" s="229" t="s">
        <v>1</v>
      </c>
      <c r="L300" s="234"/>
      <c r="M300" s="235" t="s">
        <v>1</v>
      </c>
      <c r="N300" s="236" t="s">
        <v>41</v>
      </c>
      <c r="O300" s="70"/>
      <c r="P300" s="194">
        <f>O300*H300</f>
        <v>0</v>
      </c>
      <c r="Q300" s="194">
        <v>0</v>
      </c>
      <c r="R300" s="194">
        <f>Q300*H300</f>
        <v>0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317</v>
      </c>
      <c r="AT300" s="196" t="s">
        <v>314</v>
      </c>
      <c r="AU300" s="196" t="s">
        <v>86</v>
      </c>
      <c r="AY300" s="16" t="s">
        <v>142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84</v>
      </c>
      <c r="BK300" s="197">
        <f>ROUND(I300*H300,2)</f>
        <v>0</v>
      </c>
      <c r="BL300" s="16" t="s">
        <v>193</v>
      </c>
      <c r="BM300" s="196" t="s">
        <v>872</v>
      </c>
    </row>
    <row r="301" spans="1:65" s="13" customFormat="1" ht="11.25">
      <c r="B301" s="203"/>
      <c r="C301" s="204"/>
      <c r="D301" s="205" t="s">
        <v>153</v>
      </c>
      <c r="E301" s="204"/>
      <c r="F301" s="207" t="s">
        <v>873</v>
      </c>
      <c r="G301" s="204"/>
      <c r="H301" s="208">
        <v>8.2720000000000002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153</v>
      </c>
      <c r="AU301" s="214" t="s">
        <v>86</v>
      </c>
      <c r="AV301" s="13" t="s">
        <v>86</v>
      </c>
      <c r="AW301" s="13" t="s">
        <v>4</v>
      </c>
      <c r="AX301" s="13" t="s">
        <v>84</v>
      </c>
      <c r="AY301" s="214" t="s">
        <v>142</v>
      </c>
    </row>
    <row r="302" spans="1:65" s="2" customFormat="1" ht="16.5" customHeight="1">
      <c r="A302" s="33"/>
      <c r="B302" s="34"/>
      <c r="C302" s="185" t="s">
        <v>462</v>
      </c>
      <c r="D302" s="185" t="s">
        <v>145</v>
      </c>
      <c r="E302" s="186" t="s">
        <v>424</v>
      </c>
      <c r="F302" s="187" t="s">
        <v>425</v>
      </c>
      <c r="G302" s="188" t="s">
        <v>293</v>
      </c>
      <c r="H302" s="189">
        <v>4.8</v>
      </c>
      <c r="I302" s="190"/>
      <c r="J302" s="191">
        <f>ROUND(I302*H302,2)</f>
        <v>0</v>
      </c>
      <c r="K302" s="187" t="s">
        <v>149</v>
      </c>
      <c r="L302" s="38"/>
      <c r="M302" s="192" t="s">
        <v>1</v>
      </c>
      <c r="N302" s="193" t="s">
        <v>41</v>
      </c>
      <c r="O302" s="70"/>
      <c r="P302" s="194">
        <f>O302*H302</f>
        <v>0</v>
      </c>
      <c r="Q302" s="194">
        <v>0</v>
      </c>
      <c r="R302" s="194">
        <f>Q302*H302</f>
        <v>0</v>
      </c>
      <c r="S302" s="194">
        <v>0</v>
      </c>
      <c r="T302" s="195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6" t="s">
        <v>193</v>
      </c>
      <c r="AT302" s="196" t="s">
        <v>145</v>
      </c>
      <c r="AU302" s="196" t="s">
        <v>86</v>
      </c>
      <c r="AY302" s="16" t="s">
        <v>142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6" t="s">
        <v>84</v>
      </c>
      <c r="BK302" s="197">
        <f>ROUND(I302*H302,2)</f>
        <v>0</v>
      </c>
      <c r="BL302" s="16" t="s">
        <v>193</v>
      </c>
      <c r="BM302" s="196" t="s">
        <v>397</v>
      </c>
    </row>
    <row r="303" spans="1:65" s="2" customFormat="1" ht="11.25">
      <c r="A303" s="33"/>
      <c r="B303" s="34"/>
      <c r="C303" s="35"/>
      <c r="D303" s="198" t="s">
        <v>151</v>
      </c>
      <c r="E303" s="35"/>
      <c r="F303" s="199" t="s">
        <v>427</v>
      </c>
      <c r="G303" s="35"/>
      <c r="H303" s="35"/>
      <c r="I303" s="200"/>
      <c r="J303" s="35"/>
      <c r="K303" s="35"/>
      <c r="L303" s="38"/>
      <c r="M303" s="201"/>
      <c r="N303" s="202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151</v>
      </c>
      <c r="AU303" s="16" t="s">
        <v>86</v>
      </c>
    </row>
    <row r="304" spans="1:65" s="13" customFormat="1" ht="11.25">
      <c r="B304" s="203"/>
      <c r="C304" s="204"/>
      <c r="D304" s="205" t="s">
        <v>153</v>
      </c>
      <c r="E304" s="206" t="s">
        <v>1</v>
      </c>
      <c r="F304" s="207" t="s">
        <v>874</v>
      </c>
      <c r="G304" s="204"/>
      <c r="H304" s="208">
        <v>4.8</v>
      </c>
      <c r="I304" s="209"/>
      <c r="J304" s="204"/>
      <c r="K304" s="204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153</v>
      </c>
      <c r="AU304" s="214" t="s">
        <v>86</v>
      </c>
      <c r="AV304" s="13" t="s">
        <v>86</v>
      </c>
      <c r="AW304" s="13" t="s">
        <v>33</v>
      </c>
      <c r="AX304" s="13" t="s">
        <v>76</v>
      </c>
      <c r="AY304" s="214" t="s">
        <v>142</v>
      </c>
    </row>
    <row r="305" spans="1:65" s="14" customFormat="1" ht="11.25">
      <c r="B305" s="215"/>
      <c r="C305" s="216"/>
      <c r="D305" s="205" t="s">
        <v>153</v>
      </c>
      <c r="E305" s="217" t="s">
        <v>1</v>
      </c>
      <c r="F305" s="218" t="s">
        <v>155</v>
      </c>
      <c r="G305" s="216"/>
      <c r="H305" s="219">
        <v>4.8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153</v>
      </c>
      <c r="AU305" s="225" t="s">
        <v>86</v>
      </c>
      <c r="AV305" s="14" t="s">
        <v>150</v>
      </c>
      <c r="AW305" s="14" t="s">
        <v>33</v>
      </c>
      <c r="AX305" s="14" t="s">
        <v>84</v>
      </c>
      <c r="AY305" s="225" t="s">
        <v>142</v>
      </c>
    </row>
    <row r="306" spans="1:65" s="2" customFormat="1" ht="16.5" customHeight="1">
      <c r="A306" s="33"/>
      <c r="B306" s="34"/>
      <c r="C306" s="227" t="s">
        <v>471</v>
      </c>
      <c r="D306" s="227" t="s">
        <v>314</v>
      </c>
      <c r="E306" s="228" t="s">
        <v>428</v>
      </c>
      <c r="F306" s="229" t="s">
        <v>429</v>
      </c>
      <c r="G306" s="230" t="s">
        <v>293</v>
      </c>
      <c r="H306" s="231">
        <v>6</v>
      </c>
      <c r="I306" s="232"/>
      <c r="J306" s="233">
        <f>ROUND(I306*H306,2)</f>
        <v>0</v>
      </c>
      <c r="K306" s="229" t="s">
        <v>149</v>
      </c>
      <c r="L306" s="234"/>
      <c r="M306" s="235" t="s">
        <v>1</v>
      </c>
      <c r="N306" s="236" t="s">
        <v>41</v>
      </c>
      <c r="O306" s="70"/>
      <c r="P306" s="194">
        <f>O306*H306</f>
        <v>0</v>
      </c>
      <c r="Q306" s="194">
        <v>0</v>
      </c>
      <c r="R306" s="194">
        <f>Q306*H306</f>
        <v>0</v>
      </c>
      <c r="S306" s="194">
        <v>0</v>
      </c>
      <c r="T306" s="195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6" t="s">
        <v>317</v>
      </c>
      <c r="AT306" s="196" t="s">
        <v>314</v>
      </c>
      <c r="AU306" s="196" t="s">
        <v>86</v>
      </c>
      <c r="AY306" s="16" t="s">
        <v>142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6" t="s">
        <v>84</v>
      </c>
      <c r="BK306" s="197">
        <f>ROUND(I306*H306,2)</f>
        <v>0</v>
      </c>
      <c r="BL306" s="16" t="s">
        <v>193</v>
      </c>
      <c r="BM306" s="196" t="s">
        <v>401</v>
      </c>
    </row>
    <row r="307" spans="1:65" s="13" customFormat="1" ht="22.5">
      <c r="B307" s="203"/>
      <c r="C307" s="204"/>
      <c r="D307" s="205" t="s">
        <v>153</v>
      </c>
      <c r="E307" s="206" t="s">
        <v>1</v>
      </c>
      <c r="F307" s="207" t="s">
        <v>875</v>
      </c>
      <c r="G307" s="204"/>
      <c r="H307" s="208">
        <v>6</v>
      </c>
      <c r="I307" s="209"/>
      <c r="J307" s="204"/>
      <c r="K307" s="204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153</v>
      </c>
      <c r="AU307" s="214" t="s">
        <v>86</v>
      </c>
      <c r="AV307" s="13" t="s">
        <v>86</v>
      </c>
      <c r="AW307" s="13" t="s">
        <v>33</v>
      </c>
      <c r="AX307" s="13" t="s">
        <v>76</v>
      </c>
      <c r="AY307" s="214" t="s">
        <v>142</v>
      </c>
    </row>
    <row r="308" spans="1:65" s="14" customFormat="1" ht="11.25">
      <c r="B308" s="215"/>
      <c r="C308" s="216"/>
      <c r="D308" s="205" t="s">
        <v>153</v>
      </c>
      <c r="E308" s="217" t="s">
        <v>1</v>
      </c>
      <c r="F308" s="218" t="s">
        <v>155</v>
      </c>
      <c r="G308" s="216"/>
      <c r="H308" s="219">
        <v>6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153</v>
      </c>
      <c r="AU308" s="225" t="s">
        <v>86</v>
      </c>
      <c r="AV308" s="14" t="s">
        <v>150</v>
      </c>
      <c r="AW308" s="14" t="s">
        <v>33</v>
      </c>
      <c r="AX308" s="14" t="s">
        <v>84</v>
      </c>
      <c r="AY308" s="225" t="s">
        <v>142</v>
      </c>
    </row>
    <row r="309" spans="1:65" s="2" customFormat="1" ht="33" customHeight="1">
      <c r="A309" s="33"/>
      <c r="B309" s="34"/>
      <c r="C309" s="185" t="s">
        <v>306</v>
      </c>
      <c r="D309" s="185" t="s">
        <v>145</v>
      </c>
      <c r="E309" s="186" t="s">
        <v>433</v>
      </c>
      <c r="F309" s="187" t="s">
        <v>434</v>
      </c>
      <c r="G309" s="188" t="s">
        <v>260</v>
      </c>
      <c r="H309" s="226"/>
      <c r="I309" s="190"/>
      <c r="J309" s="191">
        <f>ROUND(I309*H309,2)</f>
        <v>0</v>
      </c>
      <c r="K309" s="187" t="s">
        <v>149</v>
      </c>
      <c r="L309" s="38"/>
      <c r="M309" s="192" t="s">
        <v>1</v>
      </c>
      <c r="N309" s="193" t="s">
        <v>41</v>
      </c>
      <c r="O309" s="70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193</v>
      </c>
      <c r="AT309" s="196" t="s">
        <v>145</v>
      </c>
      <c r="AU309" s="196" t="s">
        <v>86</v>
      </c>
      <c r="AY309" s="16" t="s">
        <v>142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6" t="s">
        <v>84</v>
      </c>
      <c r="BK309" s="197">
        <f>ROUND(I309*H309,2)</f>
        <v>0</v>
      </c>
      <c r="BL309" s="16" t="s">
        <v>193</v>
      </c>
      <c r="BM309" s="196" t="s">
        <v>406</v>
      </c>
    </row>
    <row r="310" spans="1:65" s="2" customFormat="1" ht="11.25">
      <c r="A310" s="33"/>
      <c r="B310" s="34"/>
      <c r="C310" s="35"/>
      <c r="D310" s="198" t="s">
        <v>151</v>
      </c>
      <c r="E310" s="35"/>
      <c r="F310" s="199" t="s">
        <v>436</v>
      </c>
      <c r="G310" s="35"/>
      <c r="H310" s="35"/>
      <c r="I310" s="200"/>
      <c r="J310" s="35"/>
      <c r="K310" s="35"/>
      <c r="L310" s="38"/>
      <c r="M310" s="201"/>
      <c r="N310" s="202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151</v>
      </c>
      <c r="AU310" s="16" t="s">
        <v>86</v>
      </c>
    </row>
    <row r="311" spans="1:65" s="12" customFormat="1" ht="22.9" customHeight="1">
      <c r="B311" s="169"/>
      <c r="C311" s="170"/>
      <c r="D311" s="171" t="s">
        <v>75</v>
      </c>
      <c r="E311" s="183" t="s">
        <v>876</v>
      </c>
      <c r="F311" s="183" t="s">
        <v>877</v>
      </c>
      <c r="G311" s="170"/>
      <c r="H311" s="170"/>
      <c r="I311" s="173"/>
      <c r="J311" s="184">
        <f>BK311</f>
        <v>0</v>
      </c>
      <c r="K311" s="170"/>
      <c r="L311" s="175"/>
      <c r="M311" s="176"/>
      <c r="N311" s="177"/>
      <c r="O311" s="177"/>
      <c r="P311" s="178">
        <f>SUM(P312:P340)</f>
        <v>0</v>
      </c>
      <c r="Q311" s="177"/>
      <c r="R311" s="178">
        <f>SUM(R312:R340)</f>
        <v>0</v>
      </c>
      <c r="S311" s="177"/>
      <c r="T311" s="179">
        <f>SUM(T312:T340)</f>
        <v>0</v>
      </c>
      <c r="AR311" s="180" t="s">
        <v>86</v>
      </c>
      <c r="AT311" s="181" t="s">
        <v>75</v>
      </c>
      <c r="AU311" s="181" t="s">
        <v>84</v>
      </c>
      <c r="AY311" s="180" t="s">
        <v>142</v>
      </c>
      <c r="BK311" s="182">
        <f>SUM(BK312:BK340)</f>
        <v>0</v>
      </c>
    </row>
    <row r="312" spans="1:65" s="2" customFormat="1" ht="16.5" customHeight="1">
      <c r="A312" s="33"/>
      <c r="B312" s="34"/>
      <c r="C312" s="185" t="s">
        <v>480</v>
      </c>
      <c r="D312" s="185" t="s">
        <v>145</v>
      </c>
      <c r="E312" s="186" t="s">
        <v>878</v>
      </c>
      <c r="F312" s="187" t="s">
        <v>879</v>
      </c>
      <c r="G312" s="188" t="s">
        <v>148</v>
      </c>
      <c r="H312" s="189">
        <v>5.84</v>
      </c>
      <c r="I312" s="190"/>
      <c r="J312" s="191">
        <f>ROUND(I312*H312,2)</f>
        <v>0</v>
      </c>
      <c r="K312" s="187" t="s">
        <v>149</v>
      </c>
      <c r="L312" s="38"/>
      <c r="M312" s="192" t="s">
        <v>1</v>
      </c>
      <c r="N312" s="193" t="s">
        <v>41</v>
      </c>
      <c r="O312" s="70"/>
      <c r="P312" s="194">
        <f>O312*H312</f>
        <v>0</v>
      </c>
      <c r="Q312" s="194">
        <v>0</v>
      </c>
      <c r="R312" s="194">
        <f>Q312*H312</f>
        <v>0</v>
      </c>
      <c r="S312" s="194">
        <v>0</v>
      </c>
      <c r="T312" s="19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6" t="s">
        <v>193</v>
      </c>
      <c r="AT312" s="196" t="s">
        <v>145</v>
      </c>
      <c r="AU312" s="196" t="s">
        <v>86</v>
      </c>
      <c r="AY312" s="16" t="s">
        <v>142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6" t="s">
        <v>84</v>
      </c>
      <c r="BK312" s="197">
        <f>ROUND(I312*H312,2)</f>
        <v>0</v>
      </c>
      <c r="BL312" s="16" t="s">
        <v>193</v>
      </c>
      <c r="BM312" s="196" t="s">
        <v>411</v>
      </c>
    </row>
    <row r="313" spans="1:65" s="2" customFormat="1" ht="11.25">
      <c r="A313" s="33"/>
      <c r="B313" s="34"/>
      <c r="C313" s="35"/>
      <c r="D313" s="198" t="s">
        <v>151</v>
      </c>
      <c r="E313" s="35"/>
      <c r="F313" s="199" t="s">
        <v>880</v>
      </c>
      <c r="G313" s="35"/>
      <c r="H313" s="35"/>
      <c r="I313" s="200"/>
      <c r="J313" s="35"/>
      <c r="K313" s="35"/>
      <c r="L313" s="38"/>
      <c r="M313" s="201"/>
      <c r="N313" s="202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151</v>
      </c>
      <c r="AU313" s="16" t="s">
        <v>86</v>
      </c>
    </row>
    <row r="314" spans="1:65" s="2" customFormat="1" ht="16.5" customHeight="1">
      <c r="A314" s="33"/>
      <c r="B314" s="34"/>
      <c r="C314" s="185" t="s">
        <v>311</v>
      </c>
      <c r="D314" s="185" t="s">
        <v>145</v>
      </c>
      <c r="E314" s="186" t="s">
        <v>881</v>
      </c>
      <c r="F314" s="187" t="s">
        <v>882</v>
      </c>
      <c r="G314" s="188" t="s">
        <v>148</v>
      </c>
      <c r="H314" s="189">
        <v>5.84</v>
      </c>
      <c r="I314" s="190"/>
      <c r="J314" s="191">
        <f>ROUND(I314*H314,2)</f>
        <v>0</v>
      </c>
      <c r="K314" s="187" t="s">
        <v>149</v>
      </c>
      <c r="L314" s="38"/>
      <c r="M314" s="192" t="s">
        <v>1</v>
      </c>
      <c r="N314" s="193" t="s">
        <v>41</v>
      </c>
      <c r="O314" s="70"/>
      <c r="P314" s="194">
        <f>O314*H314</f>
        <v>0</v>
      </c>
      <c r="Q314" s="194">
        <v>0</v>
      </c>
      <c r="R314" s="194">
        <f>Q314*H314</f>
        <v>0</v>
      </c>
      <c r="S314" s="194">
        <v>0</v>
      </c>
      <c r="T314" s="195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6" t="s">
        <v>193</v>
      </c>
      <c r="AT314" s="196" t="s">
        <v>145</v>
      </c>
      <c r="AU314" s="196" t="s">
        <v>86</v>
      </c>
      <c r="AY314" s="16" t="s">
        <v>142</v>
      </c>
      <c r="BE314" s="197">
        <f>IF(N314="základní",J314,0)</f>
        <v>0</v>
      </c>
      <c r="BF314" s="197">
        <f>IF(N314="snížená",J314,0)</f>
        <v>0</v>
      </c>
      <c r="BG314" s="197">
        <f>IF(N314="zákl. přenesená",J314,0)</f>
        <v>0</v>
      </c>
      <c r="BH314" s="197">
        <f>IF(N314="sníž. přenesená",J314,0)</f>
        <v>0</v>
      </c>
      <c r="BI314" s="197">
        <f>IF(N314="nulová",J314,0)</f>
        <v>0</v>
      </c>
      <c r="BJ314" s="16" t="s">
        <v>84</v>
      </c>
      <c r="BK314" s="197">
        <f>ROUND(I314*H314,2)</f>
        <v>0</v>
      </c>
      <c r="BL314" s="16" t="s">
        <v>193</v>
      </c>
      <c r="BM314" s="196" t="s">
        <v>417</v>
      </c>
    </row>
    <row r="315" spans="1:65" s="2" customFormat="1" ht="11.25">
      <c r="A315" s="33"/>
      <c r="B315" s="34"/>
      <c r="C315" s="35"/>
      <c r="D315" s="198" t="s">
        <v>151</v>
      </c>
      <c r="E315" s="35"/>
      <c r="F315" s="199" t="s">
        <v>883</v>
      </c>
      <c r="G315" s="35"/>
      <c r="H315" s="35"/>
      <c r="I315" s="200"/>
      <c r="J315" s="35"/>
      <c r="K315" s="35"/>
      <c r="L315" s="38"/>
      <c r="M315" s="201"/>
      <c r="N315" s="202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151</v>
      </c>
      <c r="AU315" s="16" t="s">
        <v>86</v>
      </c>
    </row>
    <row r="316" spans="1:65" s="2" customFormat="1" ht="37.9" customHeight="1">
      <c r="A316" s="33"/>
      <c r="B316" s="34"/>
      <c r="C316" s="185" t="s">
        <v>689</v>
      </c>
      <c r="D316" s="185" t="s">
        <v>145</v>
      </c>
      <c r="E316" s="186" t="s">
        <v>884</v>
      </c>
      <c r="F316" s="187" t="s">
        <v>885</v>
      </c>
      <c r="G316" s="188" t="s">
        <v>148</v>
      </c>
      <c r="H316" s="189">
        <v>5.84</v>
      </c>
      <c r="I316" s="190"/>
      <c r="J316" s="191">
        <f>ROUND(I316*H316,2)</f>
        <v>0</v>
      </c>
      <c r="K316" s="187" t="s">
        <v>149</v>
      </c>
      <c r="L316" s="38"/>
      <c r="M316" s="192" t="s">
        <v>1</v>
      </c>
      <c r="N316" s="193" t="s">
        <v>41</v>
      </c>
      <c r="O316" s="70"/>
      <c r="P316" s="194">
        <f>O316*H316</f>
        <v>0</v>
      </c>
      <c r="Q316" s="194">
        <v>0</v>
      </c>
      <c r="R316" s="194">
        <f>Q316*H316</f>
        <v>0</v>
      </c>
      <c r="S316" s="194">
        <v>0</v>
      </c>
      <c r="T316" s="19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6" t="s">
        <v>193</v>
      </c>
      <c r="AT316" s="196" t="s">
        <v>145</v>
      </c>
      <c r="AU316" s="196" t="s">
        <v>86</v>
      </c>
      <c r="AY316" s="16" t="s">
        <v>142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6" t="s">
        <v>84</v>
      </c>
      <c r="BK316" s="197">
        <f>ROUND(I316*H316,2)</f>
        <v>0</v>
      </c>
      <c r="BL316" s="16" t="s">
        <v>193</v>
      </c>
      <c r="BM316" s="196" t="s">
        <v>421</v>
      </c>
    </row>
    <row r="317" spans="1:65" s="2" customFormat="1" ht="11.25">
      <c r="A317" s="33"/>
      <c r="B317" s="34"/>
      <c r="C317" s="35"/>
      <c r="D317" s="198" t="s">
        <v>151</v>
      </c>
      <c r="E317" s="35"/>
      <c r="F317" s="199" t="s">
        <v>886</v>
      </c>
      <c r="G317" s="35"/>
      <c r="H317" s="35"/>
      <c r="I317" s="200"/>
      <c r="J317" s="35"/>
      <c r="K317" s="35"/>
      <c r="L317" s="38"/>
      <c r="M317" s="201"/>
      <c r="N317" s="202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151</v>
      </c>
      <c r="AU317" s="16" t="s">
        <v>86</v>
      </c>
    </row>
    <row r="318" spans="1:65" s="13" customFormat="1" ht="11.25">
      <c r="B318" s="203"/>
      <c r="C318" s="204"/>
      <c r="D318" s="205" t="s">
        <v>153</v>
      </c>
      <c r="E318" s="206" t="s">
        <v>1</v>
      </c>
      <c r="F318" s="207" t="s">
        <v>815</v>
      </c>
      <c r="G318" s="204"/>
      <c r="H318" s="208">
        <v>2.8</v>
      </c>
      <c r="I318" s="209"/>
      <c r="J318" s="204"/>
      <c r="K318" s="204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153</v>
      </c>
      <c r="AU318" s="214" t="s">
        <v>86</v>
      </c>
      <c r="AV318" s="13" t="s">
        <v>86</v>
      </c>
      <c r="AW318" s="13" t="s">
        <v>33</v>
      </c>
      <c r="AX318" s="13" t="s">
        <v>76</v>
      </c>
      <c r="AY318" s="214" t="s">
        <v>142</v>
      </c>
    </row>
    <row r="319" spans="1:65" s="13" customFormat="1" ht="11.25">
      <c r="B319" s="203"/>
      <c r="C319" s="204"/>
      <c r="D319" s="205" t="s">
        <v>153</v>
      </c>
      <c r="E319" s="206" t="s">
        <v>1</v>
      </c>
      <c r="F319" s="207" t="s">
        <v>887</v>
      </c>
      <c r="G319" s="204"/>
      <c r="H319" s="208">
        <v>3.04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153</v>
      </c>
      <c r="AU319" s="214" t="s">
        <v>86</v>
      </c>
      <c r="AV319" s="13" t="s">
        <v>86</v>
      </c>
      <c r="AW319" s="13" t="s">
        <v>33</v>
      </c>
      <c r="AX319" s="13" t="s">
        <v>76</v>
      </c>
      <c r="AY319" s="214" t="s">
        <v>142</v>
      </c>
    </row>
    <row r="320" spans="1:65" s="14" customFormat="1" ht="11.25">
      <c r="B320" s="215"/>
      <c r="C320" s="216"/>
      <c r="D320" s="205" t="s">
        <v>153</v>
      </c>
      <c r="E320" s="217" t="s">
        <v>1</v>
      </c>
      <c r="F320" s="218" t="s">
        <v>155</v>
      </c>
      <c r="G320" s="216"/>
      <c r="H320" s="219">
        <v>5.84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153</v>
      </c>
      <c r="AU320" s="225" t="s">
        <v>86</v>
      </c>
      <c r="AV320" s="14" t="s">
        <v>150</v>
      </c>
      <c r="AW320" s="14" t="s">
        <v>33</v>
      </c>
      <c r="AX320" s="14" t="s">
        <v>84</v>
      </c>
      <c r="AY320" s="225" t="s">
        <v>142</v>
      </c>
    </row>
    <row r="321" spans="1:65" s="2" customFormat="1" ht="24.2" customHeight="1">
      <c r="A321" s="33"/>
      <c r="B321" s="34"/>
      <c r="C321" s="227" t="s">
        <v>318</v>
      </c>
      <c r="D321" s="227" t="s">
        <v>314</v>
      </c>
      <c r="E321" s="228" t="s">
        <v>888</v>
      </c>
      <c r="F321" s="229" t="s">
        <v>889</v>
      </c>
      <c r="G321" s="230" t="s">
        <v>148</v>
      </c>
      <c r="H321" s="231">
        <v>6.4240000000000004</v>
      </c>
      <c r="I321" s="232"/>
      <c r="J321" s="233">
        <f>ROUND(I321*H321,2)</f>
        <v>0</v>
      </c>
      <c r="K321" s="229" t="s">
        <v>149</v>
      </c>
      <c r="L321" s="234"/>
      <c r="M321" s="235" t="s">
        <v>1</v>
      </c>
      <c r="N321" s="236" t="s">
        <v>41</v>
      </c>
      <c r="O321" s="70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6" t="s">
        <v>317</v>
      </c>
      <c r="AT321" s="196" t="s">
        <v>314</v>
      </c>
      <c r="AU321" s="196" t="s">
        <v>86</v>
      </c>
      <c r="AY321" s="16" t="s">
        <v>142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6" t="s">
        <v>84</v>
      </c>
      <c r="BK321" s="197">
        <f>ROUND(I321*H321,2)</f>
        <v>0</v>
      </c>
      <c r="BL321" s="16" t="s">
        <v>193</v>
      </c>
      <c r="BM321" s="196" t="s">
        <v>426</v>
      </c>
    </row>
    <row r="322" spans="1:65" s="13" customFormat="1" ht="11.25">
      <c r="B322" s="203"/>
      <c r="C322" s="204"/>
      <c r="D322" s="205" t="s">
        <v>153</v>
      </c>
      <c r="E322" s="206" t="s">
        <v>1</v>
      </c>
      <c r="F322" s="207" t="s">
        <v>890</v>
      </c>
      <c r="G322" s="204"/>
      <c r="H322" s="208">
        <v>6.4240000000000004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153</v>
      </c>
      <c r="AU322" s="214" t="s">
        <v>86</v>
      </c>
      <c r="AV322" s="13" t="s">
        <v>86</v>
      </c>
      <c r="AW322" s="13" t="s">
        <v>33</v>
      </c>
      <c r="AX322" s="13" t="s">
        <v>76</v>
      </c>
      <c r="AY322" s="214" t="s">
        <v>142</v>
      </c>
    </row>
    <row r="323" spans="1:65" s="14" customFormat="1" ht="11.25">
      <c r="B323" s="215"/>
      <c r="C323" s="216"/>
      <c r="D323" s="205" t="s">
        <v>153</v>
      </c>
      <c r="E323" s="217" t="s">
        <v>1</v>
      </c>
      <c r="F323" s="218" t="s">
        <v>155</v>
      </c>
      <c r="G323" s="216"/>
      <c r="H323" s="219">
        <v>6.4240000000000004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153</v>
      </c>
      <c r="AU323" s="225" t="s">
        <v>86</v>
      </c>
      <c r="AV323" s="14" t="s">
        <v>150</v>
      </c>
      <c r="AW323" s="14" t="s">
        <v>33</v>
      </c>
      <c r="AX323" s="14" t="s">
        <v>84</v>
      </c>
      <c r="AY323" s="225" t="s">
        <v>142</v>
      </c>
    </row>
    <row r="324" spans="1:65" s="2" customFormat="1" ht="37.9" customHeight="1">
      <c r="A324" s="33"/>
      <c r="B324" s="34"/>
      <c r="C324" s="185" t="s">
        <v>691</v>
      </c>
      <c r="D324" s="185" t="s">
        <v>145</v>
      </c>
      <c r="E324" s="186" t="s">
        <v>891</v>
      </c>
      <c r="F324" s="187" t="s">
        <v>892</v>
      </c>
      <c r="G324" s="188" t="s">
        <v>148</v>
      </c>
      <c r="H324" s="189">
        <v>5.84</v>
      </c>
      <c r="I324" s="190"/>
      <c r="J324" s="191">
        <f>ROUND(I324*H324,2)</f>
        <v>0</v>
      </c>
      <c r="K324" s="187" t="s">
        <v>149</v>
      </c>
      <c r="L324" s="38"/>
      <c r="M324" s="192" t="s">
        <v>1</v>
      </c>
      <c r="N324" s="193" t="s">
        <v>41</v>
      </c>
      <c r="O324" s="70"/>
      <c r="P324" s="194">
        <f>O324*H324</f>
        <v>0</v>
      </c>
      <c r="Q324" s="194">
        <v>0</v>
      </c>
      <c r="R324" s="194">
        <f>Q324*H324</f>
        <v>0</v>
      </c>
      <c r="S324" s="194">
        <v>0</v>
      </c>
      <c r="T324" s="19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6" t="s">
        <v>193</v>
      </c>
      <c r="AT324" s="196" t="s">
        <v>145</v>
      </c>
      <c r="AU324" s="196" t="s">
        <v>86</v>
      </c>
      <c r="AY324" s="16" t="s">
        <v>142</v>
      </c>
      <c r="BE324" s="197">
        <f>IF(N324="základní",J324,0)</f>
        <v>0</v>
      </c>
      <c r="BF324" s="197">
        <f>IF(N324="snížená",J324,0)</f>
        <v>0</v>
      </c>
      <c r="BG324" s="197">
        <f>IF(N324="zákl. přenesená",J324,0)</f>
        <v>0</v>
      </c>
      <c r="BH324" s="197">
        <f>IF(N324="sníž. přenesená",J324,0)</f>
        <v>0</v>
      </c>
      <c r="BI324" s="197">
        <f>IF(N324="nulová",J324,0)</f>
        <v>0</v>
      </c>
      <c r="BJ324" s="16" t="s">
        <v>84</v>
      </c>
      <c r="BK324" s="197">
        <f>ROUND(I324*H324,2)</f>
        <v>0</v>
      </c>
      <c r="BL324" s="16" t="s">
        <v>193</v>
      </c>
      <c r="BM324" s="196" t="s">
        <v>430</v>
      </c>
    </row>
    <row r="325" spans="1:65" s="2" customFormat="1" ht="11.25">
      <c r="A325" s="33"/>
      <c r="B325" s="34"/>
      <c r="C325" s="35"/>
      <c r="D325" s="198" t="s">
        <v>151</v>
      </c>
      <c r="E325" s="35"/>
      <c r="F325" s="199" t="s">
        <v>893</v>
      </c>
      <c r="G325" s="35"/>
      <c r="H325" s="35"/>
      <c r="I325" s="200"/>
      <c r="J325" s="35"/>
      <c r="K325" s="35"/>
      <c r="L325" s="38"/>
      <c r="M325" s="201"/>
      <c r="N325" s="202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151</v>
      </c>
      <c r="AU325" s="16" t="s">
        <v>86</v>
      </c>
    </row>
    <row r="326" spans="1:65" s="2" customFormat="1" ht="16.5" customHeight="1">
      <c r="A326" s="33"/>
      <c r="B326" s="34"/>
      <c r="C326" s="185" t="s">
        <v>322</v>
      </c>
      <c r="D326" s="185" t="s">
        <v>145</v>
      </c>
      <c r="E326" s="186" t="s">
        <v>894</v>
      </c>
      <c r="F326" s="187" t="s">
        <v>895</v>
      </c>
      <c r="G326" s="188" t="s">
        <v>293</v>
      </c>
      <c r="H326" s="189">
        <v>6.4</v>
      </c>
      <c r="I326" s="190"/>
      <c r="J326" s="191">
        <f>ROUND(I326*H326,2)</f>
        <v>0</v>
      </c>
      <c r="K326" s="187" t="s">
        <v>149</v>
      </c>
      <c r="L326" s="38"/>
      <c r="M326" s="192" t="s">
        <v>1</v>
      </c>
      <c r="N326" s="193" t="s">
        <v>41</v>
      </c>
      <c r="O326" s="70"/>
      <c r="P326" s="194">
        <f>O326*H326</f>
        <v>0</v>
      </c>
      <c r="Q326" s="194">
        <v>0</v>
      </c>
      <c r="R326" s="194">
        <f>Q326*H326</f>
        <v>0</v>
      </c>
      <c r="S326" s="194">
        <v>0</v>
      </c>
      <c r="T326" s="19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6" t="s">
        <v>193</v>
      </c>
      <c r="AT326" s="196" t="s">
        <v>145</v>
      </c>
      <c r="AU326" s="196" t="s">
        <v>86</v>
      </c>
      <c r="AY326" s="16" t="s">
        <v>142</v>
      </c>
      <c r="BE326" s="197">
        <f>IF(N326="základní",J326,0)</f>
        <v>0</v>
      </c>
      <c r="BF326" s="197">
        <f>IF(N326="snížená",J326,0)</f>
        <v>0</v>
      </c>
      <c r="BG326" s="197">
        <f>IF(N326="zákl. přenesená",J326,0)</f>
        <v>0</v>
      </c>
      <c r="BH326" s="197">
        <f>IF(N326="sníž. přenesená",J326,0)</f>
        <v>0</v>
      </c>
      <c r="BI326" s="197">
        <f>IF(N326="nulová",J326,0)</f>
        <v>0</v>
      </c>
      <c r="BJ326" s="16" t="s">
        <v>84</v>
      </c>
      <c r="BK326" s="197">
        <f>ROUND(I326*H326,2)</f>
        <v>0</v>
      </c>
      <c r="BL326" s="16" t="s">
        <v>193</v>
      </c>
      <c r="BM326" s="196" t="s">
        <v>435</v>
      </c>
    </row>
    <row r="327" spans="1:65" s="2" customFormat="1" ht="11.25">
      <c r="A327" s="33"/>
      <c r="B327" s="34"/>
      <c r="C327" s="35"/>
      <c r="D327" s="198" t="s">
        <v>151</v>
      </c>
      <c r="E327" s="35"/>
      <c r="F327" s="199" t="s">
        <v>896</v>
      </c>
      <c r="G327" s="35"/>
      <c r="H327" s="35"/>
      <c r="I327" s="200"/>
      <c r="J327" s="35"/>
      <c r="K327" s="35"/>
      <c r="L327" s="38"/>
      <c r="M327" s="201"/>
      <c r="N327" s="202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151</v>
      </c>
      <c r="AU327" s="16" t="s">
        <v>86</v>
      </c>
    </row>
    <row r="328" spans="1:65" s="13" customFormat="1" ht="11.25">
      <c r="B328" s="203"/>
      <c r="C328" s="204"/>
      <c r="D328" s="205" t="s">
        <v>153</v>
      </c>
      <c r="E328" s="206" t="s">
        <v>1</v>
      </c>
      <c r="F328" s="207" t="s">
        <v>897</v>
      </c>
      <c r="G328" s="204"/>
      <c r="H328" s="208">
        <v>6.4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153</v>
      </c>
      <c r="AU328" s="214" t="s">
        <v>86</v>
      </c>
      <c r="AV328" s="13" t="s">
        <v>86</v>
      </c>
      <c r="AW328" s="13" t="s">
        <v>33</v>
      </c>
      <c r="AX328" s="13" t="s">
        <v>76</v>
      </c>
      <c r="AY328" s="214" t="s">
        <v>142</v>
      </c>
    </row>
    <row r="329" spans="1:65" s="14" customFormat="1" ht="11.25">
      <c r="B329" s="215"/>
      <c r="C329" s="216"/>
      <c r="D329" s="205" t="s">
        <v>153</v>
      </c>
      <c r="E329" s="217" t="s">
        <v>1</v>
      </c>
      <c r="F329" s="218" t="s">
        <v>155</v>
      </c>
      <c r="G329" s="216"/>
      <c r="H329" s="219">
        <v>6.4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153</v>
      </c>
      <c r="AU329" s="225" t="s">
        <v>86</v>
      </c>
      <c r="AV329" s="14" t="s">
        <v>150</v>
      </c>
      <c r="AW329" s="14" t="s">
        <v>33</v>
      </c>
      <c r="AX329" s="14" t="s">
        <v>84</v>
      </c>
      <c r="AY329" s="225" t="s">
        <v>142</v>
      </c>
    </row>
    <row r="330" spans="1:65" s="2" customFormat="1" ht="16.5" customHeight="1">
      <c r="A330" s="33"/>
      <c r="B330" s="34"/>
      <c r="C330" s="227" t="s">
        <v>695</v>
      </c>
      <c r="D330" s="227" t="s">
        <v>314</v>
      </c>
      <c r="E330" s="228" t="s">
        <v>898</v>
      </c>
      <c r="F330" s="229" t="s">
        <v>899</v>
      </c>
      <c r="G330" s="230" t="s">
        <v>293</v>
      </c>
      <c r="H330" s="231">
        <v>10</v>
      </c>
      <c r="I330" s="232"/>
      <c r="J330" s="233">
        <f>ROUND(I330*H330,2)</f>
        <v>0</v>
      </c>
      <c r="K330" s="229" t="s">
        <v>149</v>
      </c>
      <c r="L330" s="234"/>
      <c r="M330" s="235" t="s">
        <v>1</v>
      </c>
      <c r="N330" s="236" t="s">
        <v>41</v>
      </c>
      <c r="O330" s="70"/>
      <c r="P330" s="194">
        <f>O330*H330</f>
        <v>0</v>
      </c>
      <c r="Q330" s="194">
        <v>0</v>
      </c>
      <c r="R330" s="194">
        <f>Q330*H330</f>
        <v>0</v>
      </c>
      <c r="S330" s="194">
        <v>0</v>
      </c>
      <c r="T330" s="19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6" t="s">
        <v>317</v>
      </c>
      <c r="AT330" s="196" t="s">
        <v>314</v>
      </c>
      <c r="AU330" s="196" t="s">
        <v>86</v>
      </c>
      <c r="AY330" s="16" t="s">
        <v>142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6" t="s">
        <v>84</v>
      </c>
      <c r="BK330" s="197">
        <f>ROUND(I330*H330,2)</f>
        <v>0</v>
      </c>
      <c r="BL330" s="16" t="s">
        <v>193</v>
      </c>
      <c r="BM330" s="196" t="s">
        <v>450</v>
      </c>
    </row>
    <row r="331" spans="1:65" s="2" customFormat="1" ht="16.5" customHeight="1">
      <c r="A331" s="33"/>
      <c r="B331" s="34"/>
      <c r="C331" s="185" t="s">
        <v>326</v>
      </c>
      <c r="D331" s="185" t="s">
        <v>145</v>
      </c>
      <c r="E331" s="186" t="s">
        <v>900</v>
      </c>
      <c r="F331" s="187" t="s">
        <v>901</v>
      </c>
      <c r="G331" s="188" t="s">
        <v>293</v>
      </c>
      <c r="H331" s="189">
        <v>6.4</v>
      </c>
      <c r="I331" s="190"/>
      <c r="J331" s="191">
        <f>ROUND(I331*H331,2)</f>
        <v>0</v>
      </c>
      <c r="K331" s="187" t="s">
        <v>149</v>
      </c>
      <c r="L331" s="38"/>
      <c r="M331" s="192" t="s">
        <v>1</v>
      </c>
      <c r="N331" s="193" t="s">
        <v>41</v>
      </c>
      <c r="O331" s="70"/>
      <c r="P331" s="194">
        <f>O331*H331</f>
        <v>0</v>
      </c>
      <c r="Q331" s="194">
        <v>0</v>
      </c>
      <c r="R331" s="194">
        <f>Q331*H331</f>
        <v>0</v>
      </c>
      <c r="S331" s="194">
        <v>0</v>
      </c>
      <c r="T331" s="19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6" t="s">
        <v>193</v>
      </c>
      <c r="AT331" s="196" t="s">
        <v>145</v>
      </c>
      <c r="AU331" s="196" t="s">
        <v>86</v>
      </c>
      <c r="AY331" s="16" t="s">
        <v>142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6" t="s">
        <v>84</v>
      </c>
      <c r="BK331" s="197">
        <f>ROUND(I331*H331,2)</f>
        <v>0</v>
      </c>
      <c r="BL331" s="16" t="s">
        <v>193</v>
      </c>
      <c r="BM331" s="196" t="s">
        <v>455</v>
      </c>
    </row>
    <row r="332" spans="1:65" s="2" customFormat="1" ht="11.25">
      <c r="A332" s="33"/>
      <c r="B332" s="34"/>
      <c r="C332" s="35"/>
      <c r="D332" s="198" t="s">
        <v>151</v>
      </c>
      <c r="E332" s="35"/>
      <c r="F332" s="199" t="s">
        <v>902</v>
      </c>
      <c r="G332" s="35"/>
      <c r="H332" s="35"/>
      <c r="I332" s="200"/>
      <c r="J332" s="35"/>
      <c r="K332" s="35"/>
      <c r="L332" s="38"/>
      <c r="M332" s="201"/>
      <c r="N332" s="202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151</v>
      </c>
      <c r="AU332" s="16" t="s">
        <v>86</v>
      </c>
    </row>
    <row r="333" spans="1:65" s="13" customFormat="1" ht="11.25">
      <c r="B333" s="203"/>
      <c r="C333" s="204"/>
      <c r="D333" s="205" t="s">
        <v>153</v>
      </c>
      <c r="E333" s="206" t="s">
        <v>1</v>
      </c>
      <c r="F333" s="207" t="s">
        <v>903</v>
      </c>
      <c r="G333" s="204"/>
      <c r="H333" s="208">
        <v>6.4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153</v>
      </c>
      <c r="AU333" s="214" t="s">
        <v>86</v>
      </c>
      <c r="AV333" s="13" t="s">
        <v>86</v>
      </c>
      <c r="AW333" s="13" t="s">
        <v>33</v>
      </c>
      <c r="AX333" s="13" t="s">
        <v>76</v>
      </c>
      <c r="AY333" s="214" t="s">
        <v>142</v>
      </c>
    </row>
    <row r="334" spans="1:65" s="14" customFormat="1" ht="11.25">
      <c r="B334" s="215"/>
      <c r="C334" s="216"/>
      <c r="D334" s="205" t="s">
        <v>153</v>
      </c>
      <c r="E334" s="217" t="s">
        <v>1</v>
      </c>
      <c r="F334" s="218" t="s">
        <v>155</v>
      </c>
      <c r="G334" s="216"/>
      <c r="H334" s="219">
        <v>6.4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153</v>
      </c>
      <c r="AU334" s="225" t="s">
        <v>86</v>
      </c>
      <c r="AV334" s="14" t="s">
        <v>150</v>
      </c>
      <c r="AW334" s="14" t="s">
        <v>33</v>
      </c>
      <c r="AX334" s="14" t="s">
        <v>84</v>
      </c>
      <c r="AY334" s="225" t="s">
        <v>142</v>
      </c>
    </row>
    <row r="335" spans="1:65" s="2" customFormat="1" ht="21.75" customHeight="1">
      <c r="A335" s="33"/>
      <c r="B335" s="34"/>
      <c r="C335" s="185" t="s">
        <v>702</v>
      </c>
      <c r="D335" s="185" t="s">
        <v>145</v>
      </c>
      <c r="E335" s="186" t="s">
        <v>904</v>
      </c>
      <c r="F335" s="187" t="s">
        <v>905</v>
      </c>
      <c r="G335" s="188" t="s">
        <v>160</v>
      </c>
      <c r="H335" s="189">
        <v>6</v>
      </c>
      <c r="I335" s="190"/>
      <c r="J335" s="191">
        <f>ROUND(I335*H335,2)</f>
        <v>0</v>
      </c>
      <c r="K335" s="187" t="s">
        <v>149</v>
      </c>
      <c r="L335" s="38"/>
      <c r="M335" s="192" t="s">
        <v>1</v>
      </c>
      <c r="N335" s="193" t="s">
        <v>41</v>
      </c>
      <c r="O335" s="70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6" t="s">
        <v>193</v>
      </c>
      <c r="AT335" s="196" t="s">
        <v>145</v>
      </c>
      <c r="AU335" s="196" t="s">
        <v>86</v>
      </c>
      <c r="AY335" s="16" t="s">
        <v>142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6" t="s">
        <v>84</v>
      </c>
      <c r="BK335" s="197">
        <f>ROUND(I335*H335,2)</f>
        <v>0</v>
      </c>
      <c r="BL335" s="16" t="s">
        <v>193</v>
      </c>
      <c r="BM335" s="196" t="s">
        <v>460</v>
      </c>
    </row>
    <row r="336" spans="1:65" s="2" customFormat="1" ht="11.25">
      <c r="A336" s="33"/>
      <c r="B336" s="34"/>
      <c r="C336" s="35"/>
      <c r="D336" s="198" t="s">
        <v>151</v>
      </c>
      <c r="E336" s="35"/>
      <c r="F336" s="199" t="s">
        <v>906</v>
      </c>
      <c r="G336" s="35"/>
      <c r="H336" s="35"/>
      <c r="I336" s="200"/>
      <c r="J336" s="35"/>
      <c r="K336" s="35"/>
      <c r="L336" s="38"/>
      <c r="M336" s="201"/>
      <c r="N336" s="202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151</v>
      </c>
      <c r="AU336" s="16" t="s">
        <v>86</v>
      </c>
    </row>
    <row r="337" spans="1:65" s="2" customFormat="1" ht="24.2" customHeight="1">
      <c r="A337" s="33"/>
      <c r="B337" s="34"/>
      <c r="C337" s="185" t="s">
        <v>330</v>
      </c>
      <c r="D337" s="185" t="s">
        <v>145</v>
      </c>
      <c r="E337" s="186" t="s">
        <v>907</v>
      </c>
      <c r="F337" s="187" t="s">
        <v>908</v>
      </c>
      <c r="G337" s="188" t="s">
        <v>148</v>
      </c>
      <c r="H337" s="189">
        <v>5.84</v>
      </c>
      <c r="I337" s="190"/>
      <c r="J337" s="191">
        <f>ROUND(I337*H337,2)</f>
        <v>0</v>
      </c>
      <c r="K337" s="187" t="s">
        <v>149</v>
      </c>
      <c r="L337" s="38"/>
      <c r="M337" s="192" t="s">
        <v>1</v>
      </c>
      <c r="N337" s="193" t="s">
        <v>41</v>
      </c>
      <c r="O337" s="70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6" t="s">
        <v>193</v>
      </c>
      <c r="AT337" s="196" t="s">
        <v>145</v>
      </c>
      <c r="AU337" s="196" t="s">
        <v>86</v>
      </c>
      <c r="AY337" s="16" t="s">
        <v>142</v>
      </c>
      <c r="BE337" s="197">
        <f>IF(N337="základní",J337,0)</f>
        <v>0</v>
      </c>
      <c r="BF337" s="197">
        <f>IF(N337="snížená",J337,0)</f>
        <v>0</v>
      </c>
      <c r="BG337" s="197">
        <f>IF(N337="zákl. přenesená",J337,0)</f>
        <v>0</v>
      </c>
      <c r="BH337" s="197">
        <f>IF(N337="sníž. přenesená",J337,0)</f>
        <v>0</v>
      </c>
      <c r="BI337" s="197">
        <f>IF(N337="nulová",J337,0)</f>
        <v>0</v>
      </c>
      <c r="BJ337" s="16" t="s">
        <v>84</v>
      </c>
      <c r="BK337" s="197">
        <f>ROUND(I337*H337,2)</f>
        <v>0</v>
      </c>
      <c r="BL337" s="16" t="s">
        <v>193</v>
      </c>
      <c r="BM337" s="196" t="s">
        <v>465</v>
      </c>
    </row>
    <row r="338" spans="1:65" s="2" customFormat="1" ht="11.25">
      <c r="A338" s="33"/>
      <c r="B338" s="34"/>
      <c r="C338" s="35"/>
      <c r="D338" s="198" t="s">
        <v>151</v>
      </c>
      <c r="E338" s="35"/>
      <c r="F338" s="199" t="s">
        <v>909</v>
      </c>
      <c r="G338" s="35"/>
      <c r="H338" s="35"/>
      <c r="I338" s="200"/>
      <c r="J338" s="35"/>
      <c r="K338" s="35"/>
      <c r="L338" s="38"/>
      <c r="M338" s="201"/>
      <c r="N338" s="202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151</v>
      </c>
      <c r="AU338" s="16" t="s">
        <v>86</v>
      </c>
    </row>
    <row r="339" spans="1:65" s="2" customFormat="1" ht="33" customHeight="1">
      <c r="A339" s="33"/>
      <c r="B339" s="34"/>
      <c r="C339" s="185" t="s">
        <v>709</v>
      </c>
      <c r="D339" s="185" t="s">
        <v>145</v>
      </c>
      <c r="E339" s="186" t="s">
        <v>910</v>
      </c>
      <c r="F339" s="187" t="s">
        <v>911</v>
      </c>
      <c r="G339" s="188" t="s">
        <v>260</v>
      </c>
      <c r="H339" s="226"/>
      <c r="I339" s="190"/>
      <c r="J339" s="191">
        <f>ROUND(I339*H339,2)</f>
        <v>0</v>
      </c>
      <c r="K339" s="187" t="s">
        <v>149</v>
      </c>
      <c r="L339" s="38"/>
      <c r="M339" s="192" t="s">
        <v>1</v>
      </c>
      <c r="N339" s="193" t="s">
        <v>41</v>
      </c>
      <c r="O339" s="70"/>
      <c r="P339" s="194">
        <f>O339*H339</f>
        <v>0</v>
      </c>
      <c r="Q339" s="194">
        <v>0</v>
      </c>
      <c r="R339" s="194">
        <f>Q339*H339</f>
        <v>0</v>
      </c>
      <c r="S339" s="194">
        <v>0</v>
      </c>
      <c r="T339" s="195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6" t="s">
        <v>193</v>
      </c>
      <c r="AT339" s="196" t="s">
        <v>145</v>
      </c>
      <c r="AU339" s="196" t="s">
        <v>86</v>
      </c>
      <c r="AY339" s="16" t="s">
        <v>142</v>
      </c>
      <c r="BE339" s="197">
        <f>IF(N339="základní",J339,0)</f>
        <v>0</v>
      </c>
      <c r="BF339" s="197">
        <f>IF(N339="snížená",J339,0)</f>
        <v>0</v>
      </c>
      <c r="BG339" s="197">
        <f>IF(N339="zákl. přenesená",J339,0)</f>
        <v>0</v>
      </c>
      <c r="BH339" s="197">
        <f>IF(N339="sníž. přenesená",J339,0)</f>
        <v>0</v>
      </c>
      <c r="BI339" s="197">
        <f>IF(N339="nulová",J339,0)</f>
        <v>0</v>
      </c>
      <c r="BJ339" s="16" t="s">
        <v>84</v>
      </c>
      <c r="BK339" s="197">
        <f>ROUND(I339*H339,2)</f>
        <v>0</v>
      </c>
      <c r="BL339" s="16" t="s">
        <v>193</v>
      </c>
      <c r="BM339" s="196" t="s">
        <v>474</v>
      </c>
    </row>
    <row r="340" spans="1:65" s="2" customFormat="1" ht="11.25">
      <c r="A340" s="33"/>
      <c r="B340" s="34"/>
      <c r="C340" s="35"/>
      <c r="D340" s="198" t="s">
        <v>151</v>
      </c>
      <c r="E340" s="35"/>
      <c r="F340" s="199" t="s">
        <v>912</v>
      </c>
      <c r="G340" s="35"/>
      <c r="H340" s="35"/>
      <c r="I340" s="200"/>
      <c r="J340" s="35"/>
      <c r="K340" s="35"/>
      <c r="L340" s="38"/>
      <c r="M340" s="201"/>
      <c r="N340" s="202"/>
      <c r="O340" s="70"/>
      <c r="P340" s="70"/>
      <c r="Q340" s="70"/>
      <c r="R340" s="70"/>
      <c r="S340" s="70"/>
      <c r="T340" s="7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151</v>
      </c>
      <c r="AU340" s="16" t="s">
        <v>86</v>
      </c>
    </row>
    <row r="341" spans="1:65" s="12" customFormat="1" ht="22.9" customHeight="1">
      <c r="B341" s="169"/>
      <c r="C341" s="170"/>
      <c r="D341" s="171" t="s">
        <v>75</v>
      </c>
      <c r="E341" s="183" t="s">
        <v>437</v>
      </c>
      <c r="F341" s="183" t="s">
        <v>438</v>
      </c>
      <c r="G341" s="170"/>
      <c r="H341" s="170"/>
      <c r="I341" s="173"/>
      <c r="J341" s="184">
        <f>BK341</f>
        <v>0</v>
      </c>
      <c r="K341" s="170"/>
      <c r="L341" s="175"/>
      <c r="M341" s="176"/>
      <c r="N341" s="177"/>
      <c r="O341" s="177"/>
      <c r="P341" s="178">
        <f>SUM(P342:P359)</f>
        <v>0</v>
      </c>
      <c r="Q341" s="177"/>
      <c r="R341" s="178">
        <f>SUM(R342:R359)</f>
        <v>0</v>
      </c>
      <c r="S341" s="177"/>
      <c r="T341" s="179">
        <f>SUM(T342:T359)</f>
        <v>0</v>
      </c>
      <c r="AR341" s="180" t="s">
        <v>86</v>
      </c>
      <c r="AT341" s="181" t="s">
        <v>75</v>
      </c>
      <c r="AU341" s="181" t="s">
        <v>84</v>
      </c>
      <c r="AY341" s="180" t="s">
        <v>142</v>
      </c>
      <c r="BK341" s="182">
        <f>SUM(BK342:BK359)</f>
        <v>0</v>
      </c>
    </row>
    <row r="342" spans="1:65" s="2" customFormat="1" ht="24.2" customHeight="1">
      <c r="A342" s="33"/>
      <c r="B342" s="34"/>
      <c r="C342" s="185" t="s">
        <v>335</v>
      </c>
      <c r="D342" s="185" t="s">
        <v>145</v>
      </c>
      <c r="E342" s="186" t="s">
        <v>913</v>
      </c>
      <c r="F342" s="187" t="s">
        <v>914</v>
      </c>
      <c r="G342" s="188" t="s">
        <v>160</v>
      </c>
      <c r="H342" s="189">
        <v>6</v>
      </c>
      <c r="I342" s="190"/>
      <c r="J342" s="191">
        <f>ROUND(I342*H342,2)</f>
        <v>0</v>
      </c>
      <c r="K342" s="187" t="s">
        <v>149</v>
      </c>
      <c r="L342" s="38"/>
      <c r="M342" s="192" t="s">
        <v>1</v>
      </c>
      <c r="N342" s="193" t="s">
        <v>41</v>
      </c>
      <c r="O342" s="70"/>
      <c r="P342" s="194">
        <f>O342*H342</f>
        <v>0</v>
      </c>
      <c r="Q342" s="194">
        <v>0</v>
      </c>
      <c r="R342" s="194">
        <f>Q342*H342</f>
        <v>0</v>
      </c>
      <c r="S342" s="194">
        <v>0</v>
      </c>
      <c r="T342" s="195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6" t="s">
        <v>193</v>
      </c>
      <c r="AT342" s="196" t="s">
        <v>145</v>
      </c>
      <c r="AU342" s="196" t="s">
        <v>86</v>
      </c>
      <c r="AY342" s="16" t="s">
        <v>142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6" t="s">
        <v>84</v>
      </c>
      <c r="BK342" s="197">
        <f>ROUND(I342*H342,2)</f>
        <v>0</v>
      </c>
      <c r="BL342" s="16" t="s">
        <v>193</v>
      </c>
      <c r="BM342" s="196" t="s">
        <v>479</v>
      </c>
    </row>
    <row r="343" spans="1:65" s="2" customFormat="1" ht="11.25">
      <c r="A343" s="33"/>
      <c r="B343" s="34"/>
      <c r="C343" s="35"/>
      <c r="D343" s="198" t="s">
        <v>151</v>
      </c>
      <c r="E343" s="35"/>
      <c r="F343" s="199" t="s">
        <v>915</v>
      </c>
      <c r="G343" s="35"/>
      <c r="H343" s="35"/>
      <c r="I343" s="200"/>
      <c r="J343" s="35"/>
      <c r="K343" s="35"/>
      <c r="L343" s="38"/>
      <c r="M343" s="201"/>
      <c r="N343" s="202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151</v>
      </c>
      <c r="AU343" s="16" t="s">
        <v>86</v>
      </c>
    </row>
    <row r="344" spans="1:65" s="2" customFormat="1" ht="24.2" customHeight="1">
      <c r="A344" s="33"/>
      <c r="B344" s="34"/>
      <c r="C344" s="185" t="s">
        <v>710</v>
      </c>
      <c r="D344" s="185" t="s">
        <v>145</v>
      </c>
      <c r="E344" s="186" t="s">
        <v>916</v>
      </c>
      <c r="F344" s="187" t="s">
        <v>917</v>
      </c>
      <c r="G344" s="188" t="s">
        <v>148</v>
      </c>
      <c r="H344" s="189">
        <v>11.2</v>
      </c>
      <c r="I344" s="190"/>
      <c r="J344" s="191">
        <f>ROUND(I344*H344,2)</f>
        <v>0</v>
      </c>
      <c r="K344" s="187" t="s">
        <v>149</v>
      </c>
      <c r="L344" s="38"/>
      <c r="M344" s="192" t="s">
        <v>1</v>
      </c>
      <c r="N344" s="193" t="s">
        <v>41</v>
      </c>
      <c r="O344" s="70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6" t="s">
        <v>193</v>
      </c>
      <c r="AT344" s="196" t="s">
        <v>145</v>
      </c>
      <c r="AU344" s="196" t="s">
        <v>86</v>
      </c>
      <c r="AY344" s="16" t="s">
        <v>142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6" t="s">
        <v>84</v>
      </c>
      <c r="BK344" s="197">
        <f>ROUND(I344*H344,2)</f>
        <v>0</v>
      </c>
      <c r="BL344" s="16" t="s">
        <v>193</v>
      </c>
      <c r="BM344" s="196" t="s">
        <v>483</v>
      </c>
    </row>
    <row r="345" spans="1:65" s="2" customFormat="1" ht="11.25">
      <c r="A345" s="33"/>
      <c r="B345" s="34"/>
      <c r="C345" s="35"/>
      <c r="D345" s="198" t="s">
        <v>151</v>
      </c>
      <c r="E345" s="35"/>
      <c r="F345" s="199" t="s">
        <v>918</v>
      </c>
      <c r="G345" s="35"/>
      <c r="H345" s="35"/>
      <c r="I345" s="200"/>
      <c r="J345" s="35"/>
      <c r="K345" s="35"/>
      <c r="L345" s="38"/>
      <c r="M345" s="201"/>
      <c r="N345" s="202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151</v>
      </c>
      <c r="AU345" s="16" t="s">
        <v>86</v>
      </c>
    </row>
    <row r="346" spans="1:65" s="13" customFormat="1" ht="11.25">
      <c r="B346" s="203"/>
      <c r="C346" s="204"/>
      <c r="D346" s="205" t="s">
        <v>153</v>
      </c>
      <c r="E346" s="206" t="s">
        <v>1</v>
      </c>
      <c r="F346" s="207" t="s">
        <v>919</v>
      </c>
      <c r="G346" s="204"/>
      <c r="H346" s="208">
        <v>11.2</v>
      </c>
      <c r="I346" s="209"/>
      <c r="J346" s="204"/>
      <c r="K346" s="204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153</v>
      </c>
      <c r="AU346" s="214" t="s">
        <v>86</v>
      </c>
      <c r="AV346" s="13" t="s">
        <v>86</v>
      </c>
      <c r="AW346" s="13" t="s">
        <v>33</v>
      </c>
      <c r="AX346" s="13" t="s">
        <v>76</v>
      </c>
      <c r="AY346" s="214" t="s">
        <v>142</v>
      </c>
    </row>
    <row r="347" spans="1:65" s="14" customFormat="1" ht="11.25">
      <c r="B347" s="215"/>
      <c r="C347" s="216"/>
      <c r="D347" s="205" t="s">
        <v>153</v>
      </c>
      <c r="E347" s="217" t="s">
        <v>1</v>
      </c>
      <c r="F347" s="218" t="s">
        <v>155</v>
      </c>
      <c r="G347" s="216"/>
      <c r="H347" s="219">
        <v>11.2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153</v>
      </c>
      <c r="AU347" s="225" t="s">
        <v>86</v>
      </c>
      <c r="AV347" s="14" t="s">
        <v>150</v>
      </c>
      <c r="AW347" s="14" t="s">
        <v>33</v>
      </c>
      <c r="AX347" s="14" t="s">
        <v>84</v>
      </c>
      <c r="AY347" s="225" t="s">
        <v>142</v>
      </c>
    </row>
    <row r="348" spans="1:65" s="2" customFormat="1" ht="24.2" customHeight="1">
      <c r="A348" s="33"/>
      <c r="B348" s="34"/>
      <c r="C348" s="185" t="s">
        <v>339</v>
      </c>
      <c r="D348" s="185" t="s">
        <v>145</v>
      </c>
      <c r="E348" s="186" t="s">
        <v>920</v>
      </c>
      <c r="F348" s="187" t="s">
        <v>921</v>
      </c>
      <c r="G348" s="188" t="s">
        <v>148</v>
      </c>
      <c r="H348" s="189">
        <v>20.91</v>
      </c>
      <c r="I348" s="190"/>
      <c r="J348" s="191">
        <f>ROUND(I348*H348,2)</f>
        <v>0</v>
      </c>
      <c r="K348" s="187" t="s">
        <v>149</v>
      </c>
      <c r="L348" s="38"/>
      <c r="M348" s="192" t="s">
        <v>1</v>
      </c>
      <c r="N348" s="193" t="s">
        <v>41</v>
      </c>
      <c r="O348" s="70"/>
      <c r="P348" s="194">
        <f>O348*H348</f>
        <v>0</v>
      </c>
      <c r="Q348" s="194">
        <v>0</v>
      </c>
      <c r="R348" s="194">
        <f>Q348*H348</f>
        <v>0</v>
      </c>
      <c r="S348" s="194">
        <v>0</v>
      </c>
      <c r="T348" s="19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6" t="s">
        <v>193</v>
      </c>
      <c r="AT348" s="196" t="s">
        <v>145</v>
      </c>
      <c r="AU348" s="196" t="s">
        <v>86</v>
      </c>
      <c r="AY348" s="16" t="s">
        <v>142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6" t="s">
        <v>84</v>
      </c>
      <c r="BK348" s="197">
        <f>ROUND(I348*H348,2)</f>
        <v>0</v>
      </c>
      <c r="BL348" s="16" t="s">
        <v>193</v>
      </c>
      <c r="BM348" s="196" t="s">
        <v>491</v>
      </c>
    </row>
    <row r="349" spans="1:65" s="2" customFormat="1" ht="11.25">
      <c r="A349" s="33"/>
      <c r="B349" s="34"/>
      <c r="C349" s="35"/>
      <c r="D349" s="198" t="s">
        <v>151</v>
      </c>
      <c r="E349" s="35"/>
      <c r="F349" s="199" t="s">
        <v>922</v>
      </c>
      <c r="G349" s="35"/>
      <c r="H349" s="35"/>
      <c r="I349" s="200"/>
      <c r="J349" s="35"/>
      <c r="K349" s="35"/>
      <c r="L349" s="38"/>
      <c r="M349" s="201"/>
      <c r="N349" s="202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151</v>
      </c>
      <c r="AU349" s="16" t="s">
        <v>86</v>
      </c>
    </row>
    <row r="350" spans="1:65" s="2" customFormat="1" ht="24.2" customHeight="1">
      <c r="A350" s="33"/>
      <c r="B350" s="34"/>
      <c r="C350" s="185" t="s">
        <v>923</v>
      </c>
      <c r="D350" s="185" t="s">
        <v>145</v>
      </c>
      <c r="E350" s="186" t="s">
        <v>924</v>
      </c>
      <c r="F350" s="187" t="s">
        <v>925</v>
      </c>
      <c r="G350" s="188" t="s">
        <v>148</v>
      </c>
      <c r="H350" s="189">
        <v>20.91</v>
      </c>
      <c r="I350" s="190"/>
      <c r="J350" s="191">
        <f>ROUND(I350*H350,2)</f>
        <v>0</v>
      </c>
      <c r="K350" s="187" t="s">
        <v>149</v>
      </c>
      <c r="L350" s="38"/>
      <c r="M350" s="192" t="s">
        <v>1</v>
      </c>
      <c r="N350" s="193" t="s">
        <v>41</v>
      </c>
      <c r="O350" s="70"/>
      <c r="P350" s="194">
        <f>O350*H350</f>
        <v>0</v>
      </c>
      <c r="Q350" s="194">
        <v>0</v>
      </c>
      <c r="R350" s="194">
        <f>Q350*H350</f>
        <v>0</v>
      </c>
      <c r="S350" s="194">
        <v>0</v>
      </c>
      <c r="T350" s="195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6" t="s">
        <v>193</v>
      </c>
      <c r="AT350" s="196" t="s">
        <v>145</v>
      </c>
      <c r="AU350" s="196" t="s">
        <v>86</v>
      </c>
      <c r="AY350" s="16" t="s">
        <v>142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6" t="s">
        <v>84</v>
      </c>
      <c r="BK350" s="197">
        <f>ROUND(I350*H350,2)</f>
        <v>0</v>
      </c>
      <c r="BL350" s="16" t="s">
        <v>193</v>
      </c>
      <c r="BM350" s="196" t="s">
        <v>522</v>
      </c>
    </row>
    <row r="351" spans="1:65" s="2" customFormat="1" ht="11.25">
      <c r="A351" s="33"/>
      <c r="B351" s="34"/>
      <c r="C351" s="35"/>
      <c r="D351" s="198" t="s">
        <v>151</v>
      </c>
      <c r="E351" s="35"/>
      <c r="F351" s="199" t="s">
        <v>926</v>
      </c>
      <c r="G351" s="35"/>
      <c r="H351" s="35"/>
      <c r="I351" s="200"/>
      <c r="J351" s="35"/>
      <c r="K351" s="35"/>
      <c r="L351" s="38"/>
      <c r="M351" s="201"/>
      <c r="N351" s="202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151</v>
      </c>
      <c r="AU351" s="16" t="s">
        <v>86</v>
      </c>
    </row>
    <row r="352" spans="1:65" s="2" customFormat="1" ht="24.2" customHeight="1">
      <c r="A352" s="33"/>
      <c r="B352" s="34"/>
      <c r="C352" s="185" t="s">
        <v>344</v>
      </c>
      <c r="D352" s="185" t="s">
        <v>145</v>
      </c>
      <c r="E352" s="186" t="s">
        <v>927</v>
      </c>
      <c r="F352" s="187" t="s">
        <v>928</v>
      </c>
      <c r="G352" s="188" t="s">
        <v>148</v>
      </c>
      <c r="H352" s="189">
        <v>20.91</v>
      </c>
      <c r="I352" s="190"/>
      <c r="J352" s="191">
        <f>ROUND(I352*H352,2)</f>
        <v>0</v>
      </c>
      <c r="K352" s="187" t="s">
        <v>149</v>
      </c>
      <c r="L352" s="38"/>
      <c r="M352" s="192" t="s">
        <v>1</v>
      </c>
      <c r="N352" s="193" t="s">
        <v>41</v>
      </c>
      <c r="O352" s="70"/>
      <c r="P352" s="194">
        <f>O352*H352</f>
        <v>0</v>
      </c>
      <c r="Q352" s="194">
        <v>0</v>
      </c>
      <c r="R352" s="194">
        <f>Q352*H352</f>
        <v>0</v>
      </c>
      <c r="S352" s="194">
        <v>0</v>
      </c>
      <c r="T352" s="19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6" t="s">
        <v>193</v>
      </c>
      <c r="AT352" s="196" t="s">
        <v>145</v>
      </c>
      <c r="AU352" s="196" t="s">
        <v>86</v>
      </c>
      <c r="AY352" s="16" t="s">
        <v>142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6" t="s">
        <v>84</v>
      </c>
      <c r="BK352" s="197">
        <f>ROUND(I352*H352,2)</f>
        <v>0</v>
      </c>
      <c r="BL352" s="16" t="s">
        <v>193</v>
      </c>
      <c r="BM352" s="196" t="s">
        <v>929</v>
      </c>
    </row>
    <row r="353" spans="1:65" s="2" customFormat="1" ht="11.25">
      <c r="A353" s="33"/>
      <c r="B353" s="34"/>
      <c r="C353" s="35"/>
      <c r="D353" s="198" t="s">
        <v>151</v>
      </c>
      <c r="E353" s="35"/>
      <c r="F353" s="199" t="s">
        <v>930</v>
      </c>
      <c r="G353" s="35"/>
      <c r="H353" s="35"/>
      <c r="I353" s="200"/>
      <c r="J353" s="35"/>
      <c r="K353" s="35"/>
      <c r="L353" s="38"/>
      <c r="M353" s="201"/>
      <c r="N353" s="202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151</v>
      </c>
      <c r="AU353" s="16" t="s">
        <v>86</v>
      </c>
    </row>
    <row r="354" spans="1:65" s="2" customFormat="1" ht="24.2" customHeight="1">
      <c r="A354" s="33"/>
      <c r="B354" s="34"/>
      <c r="C354" s="185" t="s">
        <v>931</v>
      </c>
      <c r="D354" s="185" t="s">
        <v>145</v>
      </c>
      <c r="E354" s="186" t="s">
        <v>932</v>
      </c>
      <c r="F354" s="187" t="s">
        <v>933</v>
      </c>
      <c r="G354" s="188" t="s">
        <v>148</v>
      </c>
      <c r="H354" s="189">
        <v>20.91</v>
      </c>
      <c r="I354" s="190"/>
      <c r="J354" s="191">
        <f>ROUND(I354*H354,2)</f>
        <v>0</v>
      </c>
      <c r="K354" s="187" t="s">
        <v>149</v>
      </c>
      <c r="L354" s="38"/>
      <c r="M354" s="192" t="s">
        <v>1</v>
      </c>
      <c r="N354" s="193" t="s">
        <v>41</v>
      </c>
      <c r="O354" s="70"/>
      <c r="P354" s="194">
        <f>O354*H354</f>
        <v>0</v>
      </c>
      <c r="Q354" s="194">
        <v>0</v>
      </c>
      <c r="R354" s="194">
        <f>Q354*H354</f>
        <v>0</v>
      </c>
      <c r="S354" s="194">
        <v>0</v>
      </c>
      <c r="T354" s="195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6" t="s">
        <v>193</v>
      </c>
      <c r="AT354" s="196" t="s">
        <v>145</v>
      </c>
      <c r="AU354" s="196" t="s">
        <v>86</v>
      </c>
      <c r="AY354" s="16" t="s">
        <v>142</v>
      </c>
      <c r="BE354" s="197">
        <f>IF(N354="základní",J354,0)</f>
        <v>0</v>
      </c>
      <c r="BF354" s="197">
        <f>IF(N354="snížená",J354,0)</f>
        <v>0</v>
      </c>
      <c r="BG354" s="197">
        <f>IF(N354="zákl. přenesená",J354,0)</f>
        <v>0</v>
      </c>
      <c r="BH354" s="197">
        <f>IF(N354="sníž. přenesená",J354,0)</f>
        <v>0</v>
      </c>
      <c r="BI354" s="197">
        <f>IF(N354="nulová",J354,0)</f>
        <v>0</v>
      </c>
      <c r="BJ354" s="16" t="s">
        <v>84</v>
      </c>
      <c r="BK354" s="197">
        <f>ROUND(I354*H354,2)</f>
        <v>0</v>
      </c>
      <c r="BL354" s="16" t="s">
        <v>193</v>
      </c>
      <c r="BM354" s="196" t="s">
        <v>934</v>
      </c>
    </row>
    <row r="355" spans="1:65" s="2" customFormat="1" ht="11.25">
      <c r="A355" s="33"/>
      <c r="B355" s="34"/>
      <c r="C355" s="35"/>
      <c r="D355" s="198" t="s">
        <v>151</v>
      </c>
      <c r="E355" s="35"/>
      <c r="F355" s="199" t="s">
        <v>935</v>
      </c>
      <c r="G355" s="35"/>
      <c r="H355" s="35"/>
      <c r="I355" s="200"/>
      <c r="J355" s="35"/>
      <c r="K355" s="35"/>
      <c r="L355" s="38"/>
      <c r="M355" s="201"/>
      <c r="N355" s="202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151</v>
      </c>
      <c r="AU355" s="16" t="s">
        <v>86</v>
      </c>
    </row>
    <row r="356" spans="1:65" s="2" customFormat="1" ht="24.2" customHeight="1">
      <c r="A356" s="33"/>
      <c r="B356" s="34"/>
      <c r="C356" s="185" t="s">
        <v>348</v>
      </c>
      <c r="D356" s="185" t="s">
        <v>145</v>
      </c>
      <c r="E356" s="186" t="s">
        <v>936</v>
      </c>
      <c r="F356" s="187" t="s">
        <v>937</v>
      </c>
      <c r="G356" s="188" t="s">
        <v>148</v>
      </c>
      <c r="H356" s="189">
        <v>20.91</v>
      </c>
      <c r="I356" s="190"/>
      <c r="J356" s="191">
        <f>ROUND(I356*H356,2)</f>
        <v>0</v>
      </c>
      <c r="K356" s="187" t="s">
        <v>149</v>
      </c>
      <c r="L356" s="38"/>
      <c r="M356" s="192" t="s">
        <v>1</v>
      </c>
      <c r="N356" s="193" t="s">
        <v>41</v>
      </c>
      <c r="O356" s="70"/>
      <c r="P356" s="194">
        <f>O356*H356</f>
        <v>0</v>
      </c>
      <c r="Q356" s="194">
        <v>0</v>
      </c>
      <c r="R356" s="194">
        <f>Q356*H356</f>
        <v>0</v>
      </c>
      <c r="S356" s="194">
        <v>0</v>
      </c>
      <c r="T356" s="195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6" t="s">
        <v>193</v>
      </c>
      <c r="AT356" s="196" t="s">
        <v>145</v>
      </c>
      <c r="AU356" s="196" t="s">
        <v>86</v>
      </c>
      <c r="AY356" s="16" t="s">
        <v>142</v>
      </c>
      <c r="BE356" s="197">
        <f>IF(N356="základní",J356,0)</f>
        <v>0</v>
      </c>
      <c r="BF356" s="197">
        <f>IF(N356="snížená",J356,0)</f>
        <v>0</v>
      </c>
      <c r="BG356" s="197">
        <f>IF(N356="zákl. přenesená",J356,0)</f>
        <v>0</v>
      </c>
      <c r="BH356" s="197">
        <f>IF(N356="sníž. přenesená",J356,0)</f>
        <v>0</v>
      </c>
      <c r="BI356" s="197">
        <f>IF(N356="nulová",J356,0)</f>
        <v>0</v>
      </c>
      <c r="BJ356" s="16" t="s">
        <v>84</v>
      </c>
      <c r="BK356" s="197">
        <f>ROUND(I356*H356,2)</f>
        <v>0</v>
      </c>
      <c r="BL356" s="16" t="s">
        <v>193</v>
      </c>
      <c r="BM356" s="196" t="s">
        <v>938</v>
      </c>
    </row>
    <row r="357" spans="1:65" s="2" customFormat="1" ht="11.25">
      <c r="A357" s="33"/>
      <c r="B357" s="34"/>
      <c r="C357" s="35"/>
      <c r="D357" s="198" t="s">
        <v>151</v>
      </c>
      <c r="E357" s="35"/>
      <c r="F357" s="199" t="s">
        <v>939</v>
      </c>
      <c r="G357" s="35"/>
      <c r="H357" s="35"/>
      <c r="I357" s="200"/>
      <c r="J357" s="35"/>
      <c r="K357" s="35"/>
      <c r="L357" s="38"/>
      <c r="M357" s="201"/>
      <c r="N357" s="202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151</v>
      </c>
      <c r="AU357" s="16" t="s">
        <v>86</v>
      </c>
    </row>
    <row r="358" spans="1:65" s="13" customFormat="1" ht="11.25">
      <c r="B358" s="203"/>
      <c r="C358" s="204"/>
      <c r="D358" s="205" t="s">
        <v>153</v>
      </c>
      <c r="E358" s="206" t="s">
        <v>1</v>
      </c>
      <c r="F358" s="207" t="s">
        <v>940</v>
      </c>
      <c r="G358" s="204"/>
      <c r="H358" s="208">
        <v>20.91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153</v>
      </c>
      <c r="AU358" s="214" t="s">
        <v>86</v>
      </c>
      <c r="AV358" s="13" t="s">
        <v>86</v>
      </c>
      <c r="AW358" s="13" t="s">
        <v>33</v>
      </c>
      <c r="AX358" s="13" t="s">
        <v>76</v>
      </c>
      <c r="AY358" s="214" t="s">
        <v>142</v>
      </c>
    </row>
    <row r="359" spans="1:65" s="14" customFormat="1" ht="11.25">
      <c r="B359" s="215"/>
      <c r="C359" s="216"/>
      <c r="D359" s="205" t="s">
        <v>153</v>
      </c>
      <c r="E359" s="217" t="s">
        <v>1</v>
      </c>
      <c r="F359" s="218" t="s">
        <v>155</v>
      </c>
      <c r="G359" s="216"/>
      <c r="H359" s="219">
        <v>20.91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153</v>
      </c>
      <c r="AU359" s="225" t="s">
        <v>86</v>
      </c>
      <c r="AV359" s="14" t="s">
        <v>150</v>
      </c>
      <c r="AW359" s="14" t="s">
        <v>33</v>
      </c>
      <c r="AX359" s="14" t="s">
        <v>84</v>
      </c>
      <c r="AY359" s="225" t="s">
        <v>142</v>
      </c>
    </row>
    <row r="360" spans="1:65" s="12" customFormat="1" ht="22.9" customHeight="1">
      <c r="B360" s="169"/>
      <c r="C360" s="170"/>
      <c r="D360" s="171" t="s">
        <v>75</v>
      </c>
      <c r="E360" s="183" t="s">
        <v>445</v>
      </c>
      <c r="F360" s="183" t="s">
        <v>446</v>
      </c>
      <c r="G360" s="170"/>
      <c r="H360" s="170"/>
      <c r="I360" s="173"/>
      <c r="J360" s="184">
        <f>BK360</f>
        <v>0</v>
      </c>
      <c r="K360" s="170"/>
      <c r="L360" s="175"/>
      <c r="M360" s="176"/>
      <c r="N360" s="177"/>
      <c r="O360" s="177"/>
      <c r="P360" s="178">
        <f>SUM(P361:P386)</f>
        <v>0</v>
      </c>
      <c r="Q360" s="177"/>
      <c r="R360" s="178">
        <f>SUM(R361:R386)</f>
        <v>0</v>
      </c>
      <c r="S360" s="177"/>
      <c r="T360" s="179">
        <f>SUM(T361:T386)</f>
        <v>0</v>
      </c>
      <c r="AR360" s="180" t="s">
        <v>86</v>
      </c>
      <c r="AT360" s="181" t="s">
        <v>75</v>
      </c>
      <c r="AU360" s="181" t="s">
        <v>84</v>
      </c>
      <c r="AY360" s="180" t="s">
        <v>142</v>
      </c>
      <c r="BK360" s="182">
        <f>SUM(BK361:BK386)</f>
        <v>0</v>
      </c>
    </row>
    <row r="361" spans="1:65" s="2" customFormat="1" ht="33" customHeight="1">
      <c r="A361" s="33"/>
      <c r="B361" s="34"/>
      <c r="C361" s="185" t="s">
        <v>941</v>
      </c>
      <c r="D361" s="185" t="s">
        <v>145</v>
      </c>
      <c r="E361" s="186" t="s">
        <v>692</v>
      </c>
      <c r="F361" s="187" t="s">
        <v>693</v>
      </c>
      <c r="G361" s="188" t="s">
        <v>160</v>
      </c>
      <c r="H361" s="189">
        <v>98</v>
      </c>
      <c r="I361" s="190"/>
      <c r="J361" s="191">
        <f>ROUND(I361*H361,2)</f>
        <v>0</v>
      </c>
      <c r="K361" s="187" t="s">
        <v>149</v>
      </c>
      <c r="L361" s="38"/>
      <c r="M361" s="192" t="s">
        <v>1</v>
      </c>
      <c r="N361" s="193" t="s">
        <v>41</v>
      </c>
      <c r="O361" s="70"/>
      <c r="P361" s="194">
        <f>O361*H361</f>
        <v>0</v>
      </c>
      <c r="Q361" s="194">
        <v>0</v>
      </c>
      <c r="R361" s="194">
        <f>Q361*H361</f>
        <v>0</v>
      </c>
      <c r="S361" s="194">
        <v>0</v>
      </c>
      <c r="T361" s="195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6" t="s">
        <v>193</v>
      </c>
      <c r="AT361" s="196" t="s">
        <v>145</v>
      </c>
      <c r="AU361" s="196" t="s">
        <v>86</v>
      </c>
      <c r="AY361" s="16" t="s">
        <v>142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6" t="s">
        <v>84</v>
      </c>
      <c r="BK361" s="197">
        <f>ROUND(I361*H361,2)</f>
        <v>0</v>
      </c>
      <c r="BL361" s="16" t="s">
        <v>193</v>
      </c>
      <c r="BM361" s="196" t="s">
        <v>942</v>
      </c>
    </row>
    <row r="362" spans="1:65" s="2" customFormat="1" ht="11.25">
      <c r="A362" s="33"/>
      <c r="B362" s="34"/>
      <c r="C362" s="35"/>
      <c r="D362" s="198" t="s">
        <v>151</v>
      </c>
      <c r="E362" s="35"/>
      <c r="F362" s="199" t="s">
        <v>694</v>
      </c>
      <c r="G362" s="35"/>
      <c r="H362" s="35"/>
      <c r="I362" s="200"/>
      <c r="J362" s="35"/>
      <c r="K362" s="35"/>
      <c r="L362" s="38"/>
      <c r="M362" s="201"/>
      <c r="N362" s="202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151</v>
      </c>
      <c r="AU362" s="16" t="s">
        <v>86</v>
      </c>
    </row>
    <row r="363" spans="1:65" s="2" customFormat="1" ht="16.5" customHeight="1">
      <c r="A363" s="33"/>
      <c r="B363" s="34"/>
      <c r="C363" s="185" t="s">
        <v>352</v>
      </c>
      <c r="D363" s="185" t="s">
        <v>145</v>
      </c>
      <c r="E363" s="186" t="s">
        <v>453</v>
      </c>
      <c r="F363" s="187" t="s">
        <v>454</v>
      </c>
      <c r="G363" s="188" t="s">
        <v>148</v>
      </c>
      <c r="H363" s="189">
        <v>243.52199999999999</v>
      </c>
      <c r="I363" s="190"/>
      <c r="J363" s="191">
        <f>ROUND(I363*H363,2)</f>
        <v>0</v>
      </c>
      <c r="K363" s="187" t="s">
        <v>149</v>
      </c>
      <c r="L363" s="38"/>
      <c r="M363" s="192" t="s">
        <v>1</v>
      </c>
      <c r="N363" s="193" t="s">
        <v>41</v>
      </c>
      <c r="O363" s="70"/>
      <c r="P363" s="194">
        <f>O363*H363</f>
        <v>0</v>
      </c>
      <c r="Q363" s="194">
        <v>0</v>
      </c>
      <c r="R363" s="194">
        <f>Q363*H363</f>
        <v>0</v>
      </c>
      <c r="S363" s="194">
        <v>0</v>
      </c>
      <c r="T363" s="19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6" t="s">
        <v>193</v>
      </c>
      <c r="AT363" s="196" t="s">
        <v>145</v>
      </c>
      <c r="AU363" s="196" t="s">
        <v>86</v>
      </c>
      <c r="AY363" s="16" t="s">
        <v>142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6" t="s">
        <v>84</v>
      </c>
      <c r="BK363" s="197">
        <f>ROUND(I363*H363,2)</f>
        <v>0</v>
      </c>
      <c r="BL363" s="16" t="s">
        <v>193</v>
      </c>
      <c r="BM363" s="196" t="s">
        <v>943</v>
      </c>
    </row>
    <row r="364" spans="1:65" s="2" customFormat="1" ht="11.25">
      <c r="A364" s="33"/>
      <c r="B364" s="34"/>
      <c r="C364" s="35"/>
      <c r="D364" s="198" t="s">
        <v>151</v>
      </c>
      <c r="E364" s="35"/>
      <c r="F364" s="199" t="s">
        <v>456</v>
      </c>
      <c r="G364" s="35"/>
      <c r="H364" s="35"/>
      <c r="I364" s="200"/>
      <c r="J364" s="35"/>
      <c r="K364" s="35"/>
      <c r="L364" s="38"/>
      <c r="M364" s="201"/>
      <c r="N364" s="202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151</v>
      </c>
      <c r="AU364" s="16" t="s">
        <v>86</v>
      </c>
    </row>
    <row r="365" spans="1:65" s="13" customFormat="1" ht="11.25">
      <c r="B365" s="203"/>
      <c r="C365" s="204"/>
      <c r="D365" s="205" t="s">
        <v>153</v>
      </c>
      <c r="E365" s="206" t="s">
        <v>1</v>
      </c>
      <c r="F365" s="207" t="s">
        <v>944</v>
      </c>
      <c r="G365" s="204"/>
      <c r="H365" s="208">
        <v>81.337999999999994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153</v>
      </c>
      <c r="AU365" s="214" t="s">
        <v>86</v>
      </c>
      <c r="AV365" s="13" t="s">
        <v>86</v>
      </c>
      <c r="AW365" s="13" t="s">
        <v>33</v>
      </c>
      <c r="AX365" s="13" t="s">
        <v>76</v>
      </c>
      <c r="AY365" s="214" t="s">
        <v>142</v>
      </c>
    </row>
    <row r="366" spans="1:65" s="13" customFormat="1" ht="11.25">
      <c r="B366" s="203"/>
      <c r="C366" s="204"/>
      <c r="D366" s="205" t="s">
        <v>153</v>
      </c>
      <c r="E366" s="206" t="s">
        <v>1</v>
      </c>
      <c r="F366" s="207" t="s">
        <v>945</v>
      </c>
      <c r="G366" s="204"/>
      <c r="H366" s="208">
        <v>79.313000000000002</v>
      </c>
      <c r="I366" s="209"/>
      <c r="J366" s="204"/>
      <c r="K366" s="204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153</v>
      </c>
      <c r="AU366" s="214" t="s">
        <v>86</v>
      </c>
      <c r="AV366" s="13" t="s">
        <v>86</v>
      </c>
      <c r="AW366" s="13" t="s">
        <v>33</v>
      </c>
      <c r="AX366" s="13" t="s">
        <v>76</v>
      </c>
      <c r="AY366" s="214" t="s">
        <v>142</v>
      </c>
    </row>
    <row r="367" spans="1:65" s="13" customFormat="1" ht="11.25">
      <c r="B367" s="203"/>
      <c r="C367" s="204"/>
      <c r="D367" s="205" t="s">
        <v>153</v>
      </c>
      <c r="E367" s="206" t="s">
        <v>1</v>
      </c>
      <c r="F367" s="207" t="s">
        <v>946</v>
      </c>
      <c r="G367" s="204"/>
      <c r="H367" s="208">
        <v>19.913</v>
      </c>
      <c r="I367" s="209"/>
      <c r="J367" s="204"/>
      <c r="K367" s="204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153</v>
      </c>
      <c r="AU367" s="214" t="s">
        <v>86</v>
      </c>
      <c r="AV367" s="13" t="s">
        <v>86</v>
      </c>
      <c r="AW367" s="13" t="s">
        <v>33</v>
      </c>
      <c r="AX367" s="13" t="s">
        <v>76</v>
      </c>
      <c r="AY367" s="214" t="s">
        <v>142</v>
      </c>
    </row>
    <row r="368" spans="1:65" s="13" customFormat="1" ht="11.25">
      <c r="B368" s="203"/>
      <c r="C368" s="204"/>
      <c r="D368" s="205" t="s">
        <v>153</v>
      </c>
      <c r="E368" s="206" t="s">
        <v>1</v>
      </c>
      <c r="F368" s="207" t="s">
        <v>947</v>
      </c>
      <c r="G368" s="204"/>
      <c r="H368" s="208">
        <v>62.957999999999998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153</v>
      </c>
      <c r="AU368" s="214" t="s">
        <v>86</v>
      </c>
      <c r="AV368" s="13" t="s">
        <v>86</v>
      </c>
      <c r="AW368" s="13" t="s">
        <v>33</v>
      </c>
      <c r="AX368" s="13" t="s">
        <v>76</v>
      </c>
      <c r="AY368" s="214" t="s">
        <v>142</v>
      </c>
    </row>
    <row r="369" spans="1:65" s="14" customFormat="1" ht="11.25">
      <c r="B369" s="215"/>
      <c r="C369" s="216"/>
      <c r="D369" s="205" t="s">
        <v>153</v>
      </c>
      <c r="E369" s="217" t="s">
        <v>1</v>
      </c>
      <c r="F369" s="218" t="s">
        <v>155</v>
      </c>
      <c r="G369" s="216"/>
      <c r="H369" s="219">
        <v>243.52199999999999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153</v>
      </c>
      <c r="AU369" s="225" t="s">
        <v>86</v>
      </c>
      <c r="AV369" s="14" t="s">
        <v>150</v>
      </c>
      <c r="AW369" s="14" t="s">
        <v>33</v>
      </c>
      <c r="AX369" s="14" t="s">
        <v>84</v>
      </c>
      <c r="AY369" s="225" t="s">
        <v>142</v>
      </c>
    </row>
    <row r="370" spans="1:65" s="2" customFormat="1" ht="16.5" customHeight="1">
      <c r="A370" s="33"/>
      <c r="B370" s="34"/>
      <c r="C370" s="227" t="s">
        <v>948</v>
      </c>
      <c r="D370" s="227" t="s">
        <v>314</v>
      </c>
      <c r="E370" s="228" t="s">
        <v>458</v>
      </c>
      <c r="F370" s="229" t="s">
        <v>459</v>
      </c>
      <c r="G370" s="230" t="s">
        <v>148</v>
      </c>
      <c r="H370" s="231">
        <v>300</v>
      </c>
      <c r="I370" s="232"/>
      <c r="J370" s="233">
        <f>ROUND(I370*H370,2)</f>
        <v>0</v>
      </c>
      <c r="K370" s="229" t="s">
        <v>149</v>
      </c>
      <c r="L370" s="234"/>
      <c r="M370" s="235" t="s">
        <v>1</v>
      </c>
      <c r="N370" s="236" t="s">
        <v>41</v>
      </c>
      <c r="O370" s="70"/>
      <c r="P370" s="194">
        <f>O370*H370</f>
        <v>0</v>
      </c>
      <c r="Q370" s="194">
        <v>0</v>
      </c>
      <c r="R370" s="194">
        <f>Q370*H370</f>
        <v>0</v>
      </c>
      <c r="S370" s="194">
        <v>0</v>
      </c>
      <c r="T370" s="195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6" t="s">
        <v>317</v>
      </c>
      <c r="AT370" s="196" t="s">
        <v>314</v>
      </c>
      <c r="AU370" s="196" t="s">
        <v>86</v>
      </c>
      <c r="AY370" s="16" t="s">
        <v>142</v>
      </c>
      <c r="BE370" s="197">
        <f>IF(N370="základní",J370,0)</f>
        <v>0</v>
      </c>
      <c r="BF370" s="197">
        <f>IF(N370="snížená",J370,0)</f>
        <v>0</v>
      </c>
      <c r="BG370" s="197">
        <f>IF(N370="zákl. přenesená",J370,0)</f>
        <v>0</v>
      </c>
      <c r="BH370" s="197">
        <f>IF(N370="sníž. přenesená",J370,0)</f>
        <v>0</v>
      </c>
      <c r="BI370" s="197">
        <f>IF(N370="nulová",J370,0)</f>
        <v>0</v>
      </c>
      <c r="BJ370" s="16" t="s">
        <v>84</v>
      </c>
      <c r="BK370" s="197">
        <f>ROUND(I370*H370,2)</f>
        <v>0</v>
      </c>
      <c r="BL370" s="16" t="s">
        <v>193</v>
      </c>
      <c r="BM370" s="196" t="s">
        <v>949</v>
      </c>
    </row>
    <row r="371" spans="1:65" s="2" customFormat="1" ht="33" customHeight="1">
      <c r="A371" s="33"/>
      <c r="B371" s="34"/>
      <c r="C371" s="185" t="s">
        <v>356</v>
      </c>
      <c r="D371" s="185" t="s">
        <v>145</v>
      </c>
      <c r="E371" s="186" t="s">
        <v>463</v>
      </c>
      <c r="F371" s="187" t="s">
        <v>464</v>
      </c>
      <c r="G371" s="188" t="s">
        <v>148</v>
      </c>
      <c r="H371" s="189">
        <v>658.92600000000004</v>
      </c>
      <c r="I371" s="190"/>
      <c r="J371" s="191">
        <f>ROUND(I371*H371,2)</f>
        <v>0</v>
      </c>
      <c r="K371" s="187" t="s">
        <v>149</v>
      </c>
      <c r="L371" s="38"/>
      <c r="M371" s="192" t="s">
        <v>1</v>
      </c>
      <c r="N371" s="193" t="s">
        <v>41</v>
      </c>
      <c r="O371" s="70"/>
      <c r="P371" s="194">
        <f>O371*H371</f>
        <v>0</v>
      </c>
      <c r="Q371" s="194">
        <v>0</v>
      </c>
      <c r="R371" s="194">
        <f>Q371*H371</f>
        <v>0</v>
      </c>
      <c r="S371" s="194">
        <v>0</v>
      </c>
      <c r="T371" s="195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6" t="s">
        <v>193</v>
      </c>
      <c r="AT371" s="196" t="s">
        <v>145</v>
      </c>
      <c r="AU371" s="196" t="s">
        <v>86</v>
      </c>
      <c r="AY371" s="16" t="s">
        <v>142</v>
      </c>
      <c r="BE371" s="197">
        <f>IF(N371="základní",J371,0)</f>
        <v>0</v>
      </c>
      <c r="BF371" s="197">
        <f>IF(N371="snížená",J371,0)</f>
        <v>0</v>
      </c>
      <c r="BG371" s="197">
        <f>IF(N371="zákl. přenesená",J371,0)</f>
        <v>0</v>
      </c>
      <c r="BH371" s="197">
        <f>IF(N371="sníž. přenesená",J371,0)</f>
        <v>0</v>
      </c>
      <c r="BI371" s="197">
        <f>IF(N371="nulová",J371,0)</f>
        <v>0</v>
      </c>
      <c r="BJ371" s="16" t="s">
        <v>84</v>
      </c>
      <c r="BK371" s="197">
        <f>ROUND(I371*H371,2)</f>
        <v>0</v>
      </c>
      <c r="BL371" s="16" t="s">
        <v>193</v>
      </c>
      <c r="BM371" s="196" t="s">
        <v>950</v>
      </c>
    </row>
    <row r="372" spans="1:65" s="2" customFormat="1" ht="11.25">
      <c r="A372" s="33"/>
      <c r="B372" s="34"/>
      <c r="C372" s="35"/>
      <c r="D372" s="198" t="s">
        <v>151</v>
      </c>
      <c r="E372" s="35"/>
      <c r="F372" s="199" t="s">
        <v>466</v>
      </c>
      <c r="G372" s="35"/>
      <c r="H372" s="35"/>
      <c r="I372" s="200"/>
      <c r="J372" s="35"/>
      <c r="K372" s="35"/>
      <c r="L372" s="38"/>
      <c r="M372" s="201"/>
      <c r="N372" s="202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151</v>
      </c>
      <c r="AU372" s="16" t="s">
        <v>86</v>
      </c>
    </row>
    <row r="373" spans="1:65" s="13" customFormat="1" ht="11.25">
      <c r="B373" s="203"/>
      <c r="C373" s="204"/>
      <c r="D373" s="205" t="s">
        <v>153</v>
      </c>
      <c r="E373" s="206" t="s">
        <v>1</v>
      </c>
      <c r="F373" s="207" t="s">
        <v>951</v>
      </c>
      <c r="G373" s="204"/>
      <c r="H373" s="208">
        <v>81.337999999999994</v>
      </c>
      <c r="I373" s="209"/>
      <c r="J373" s="204"/>
      <c r="K373" s="204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153</v>
      </c>
      <c r="AU373" s="214" t="s">
        <v>86</v>
      </c>
      <c r="AV373" s="13" t="s">
        <v>86</v>
      </c>
      <c r="AW373" s="13" t="s">
        <v>33</v>
      </c>
      <c r="AX373" s="13" t="s">
        <v>76</v>
      </c>
      <c r="AY373" s="214" t="s">
        <v>142</v>
      </c>
    </row>
    <row r="374" spans="1:65" s="13" customFormat="1" ht="11.25">
      <c r="B374" s="203"/>
      <c r="C374" s="204"/>
      <c r="D374" s="205" t="s">
        <v>153</v>
      </c>
      <c r="E374" s="206" t="s">
        <v>1</v>
      </c>
      <c r="F374" s="207" t="s">
        <v>803</v>
      </c>
      <c r="G374" s="204"/>
      <c r="H374" s="208">
        <v>124.08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153</v>
      </c>
      <c r="AU374" s="214" t="s">
        <v>86</v>
      </c>
      <c r="AV374" s="13" t="s">
        <v>86</v>
      </c>
      <c r="AW374" s="13" t="s">
        <v>33</v>
      </c>
      <c r="AX374" s="13" t="s">
        <v>76</v>
      </c>
      <c r="AY374" s="214" t="s">
        <v>142</v>
      </c>
    </row>
    <row r="375" spans="1:65" s="13" customFormat="1" ht="11.25">
      <c r="B375" s="203"/>
      <c r="C375" s="204"/>
      <c r="D375" s="205" t="s">
        <v>153</v>
      </c>
      <c r="E375" s="206" t="s">
        <v>1</v>
      </c>
      <c r="F375" s="207" t="s">
        <v>952</v>
      </c>
      <c r="G375" s="204"/>
      <c r="H375" s="208">
        <v>79.313000000000002</v>
      </c>
      <c r="I375" s="209"/>
      <c r="J375" s="204"/>
      <c r="K375" s="204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153</v>
      </c>
      <c r="AU375" s="214" t="s">
        <v>86</v>
      </c>
      <c r="AV375" s="13" t="s">
        <v>86</v>
      </c>
      <c r="AW375" s="13" t="s">
        <v>33</v>
      </c>
      <c r="AX375" s="13" t="s">
        <v>76</v>
      </c>
      <c r="AY375" s="214" t="s">
        <v>142</v>
      </c>
    </row>
    <row r="376" spans="1:65" s="13" customFormat="1" ht="11.25">
      <c r="B376" s="203"/>
      <c r="C376" s="204"/>
      <c r="D376" s="205" t="s">
        <v>153</v>
      </c>
      <c r="E376" s="206" t="s">
        <v>1</v>
      </c>
      <c r="F376" s="207" t="s">
        <v>804</v>
      </c>
      <c r="G376" s="204"/>
      <c r="H376" s="208">
        <v>122.1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153</v>
      </c>
      <c r="AU376" s="214" t="s">
        <v>86</v>
      </c>
      <c r="AV376" s="13" t="s">
        <v>86</v>
      </c>
      <c r="AW376" s="13" t="s">
        <v>33</v>
      </c>
      <c r="AX376" s="13" t="s">
        <v>76</v>
      </c>
      <c r="AY376" s="214" t="s">
        <v>142</v>
      </c>
    </row>
    <row r="377" spans="1:65" s="13" customFormat="1" ht="11.25">
      <c r="B377" s="203"/>
      <c r="C377" s="204"/>
      <c r="D377" s="205" t="s">
        <v>153</v>
      </c>
      <c r="E377" s="206" t="s">
        <v>1</v>
      </c>
      <c r="F377" s="207" t="s">
        <v>953</v>
      </c>
      <c r="G377" s="204"/>
      <c r="H377" s="208">
        <v>19.913</v>
      </c>
      <c r="I377" s="209"/>
      <c r="J377" s="204"/>
      <c r="K377" s="204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153</v>
      </c>
      <c r="AU377" s="214" t="s">
        <v>86</v>
      </c>
      <c r="AV377" s="13" t="s">
        <v>86</v>
      </c>
      <c r="AW377" s="13" t="s">
        <v>33</v>
      </c>
      <c r="AX377" s="13" t="s">
        <v>76</v>
      </c>
      <c r="AY377" s="214" t="s">
        <v>142</v>
      </c>
    </row>
    <row r="378" spans="1:65" s="13" customFormat="1" ht="11.25">
      <c r="B378" s="203"/>
      <c r="C378" s="204"/>
      <c r="D378" s="205" t="s">
        <v>153</v>
      </c>
      <c r="E378" s="206" t="s">
        <v>1</v>
      </c>
      <c r="F378" s="207" t="s">
        <v>805</v>
      </c>
      <c r="G378" s="204"/>
      <c r="H378" s="208">
        <v>64.02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153</v>
      </c>
      <c r="AU378" s="214" t="s">
        <v>86</v>
      </c>
      <c r="AV378" s="13" t="s">
        <v>86</v>
      </c>
      <c r="AW378" s="13" t="s">
        <v>33</v>
      </c>
      <c r="AX378" s="13" t="s">
        <v>76</v>
      </c>
      <c r="AY378" s="214" t="s">
        <v>142</v>
      </c>
    </row>
    <row r="379" spans="1:65" s="13" customFormat="1" ht="11.25">
      <c r="B379" s="203"/>
      <c r="C379" s="204"/>
      <c r="D379" s="205" t="s">
        <v>153</v>
      </c>
      <c r="E379" s="206" t="s">
        <v>1</v>
      </c>
      <c r="F379" s="207" t="s">
        <v>954</v>
      </c>
      <c r="G379" s="204"/>
      <c r="H379" s="208">
        <v>62.957999999999998</v>
      </c>
      <c r="I379" s="209"/>
      <c r="J379" s="204"/>
      <c r="K379" s="204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153</v>
      </c>
      <c r="AU379" s="214" t="s">
        <v>86</v>
      </c>
      <c r="AV379" s="13" t="s">
        <v>86</v>
      </c>
      <c r="AW379" s="13" t="s">
        <v>33</v>
      </c>
      <c r="AX379" s="13" t="s">
        <v>76</v>
      </c>
      <c r="AY379" s="214" t="s">
        <v>142</v>
      </c>
    </row>
    <row r="380" spans="1:65" s="13" customFormat="1" ht="11.25">
      <c r="B380" s="203"/>
      <c r="C380" s="204"/>
      <c r="D380" s="205" t="s">
        <v>153</v>
      </c>
      <c r="E380" s="206" t="s">
        <v>1</v>
      </c>
      <c r="F380" s="207" t="s">
        <v>806</v>
      </c>
      <c r="G380" s="204"/>
      <c r="H380" s="208">
        <v>105.20399999999999</v>
      </c>
      <c r="I380" s="209"/>
      <c r="J380" s="204"/>
      <c r="K380" s="204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153</v>
      </c>
      <c r="AU380" s="214" t="s">
        <v>86</v>
      </c>
      <c r="AV380" s="13" t="s">
        <v>86</v>
      </c>
      <c r="AW380" s="13" t="s">
        <v>33</v>
      </c>
      <c r="AX380" s="13" t="s">
        <v>76</v>
      </c>
      <c r="AY380" s="214" t="s">
        <v>142</v>
      </c>
    </row>
    <row r="381" spans="1:65" s="14" customFormat="1" ht="11.25">
      <c r="B381" s="215"/>
      <c r="C381" s="216"/>
      <c r="D381" s="205" t="s">
        <v>153</v>
      </c>
      <c r="E381" s="217" t="s">
        <v>1</v>
      </c>
      <c r="F381" s="218" t="s">
        <v>155</v>
      </c>
      <c r="G381" s="216"/>
      <c r="H381" s="219">
        <v>658.92600000000004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153</v>
      </c>
      <c r="AU381" s="225" t="s">
        <v>86</v>
      </c>
      <c r="AV381" s="14" t="s">
        <v>150</v>
      </c>
      <c r="AW381" s="14" t="s">
        <v>33</v>
      </c>
      <c r="AX381" s="14" t="s">
        <v>84</v>
      </c>
      <c r="AY381" s="225" t="s">
        <v>142</v>
      </c>
    </row>
    <row r="382" spans="1:65" s="2" customFormat="1" ht="37.9" customHeight="1">
      <c r="A382" s="33"/>
      <c r="B382" s="34"/>
      <c r="C382" s="185" t="s">
        <v>955</v>
      </c>
      <c r="D382" s="185" t="s">
        <v>145</v>
      </c>
      <c r="E382" s="186" t="s">
        <v>703</v>
      </c>
      <c r="F382" s="187" t="s">
        <v>704</v>
      </c>
      <c r="G382" s="188" t="s">
        <v>148</v>
      </c>
      <c r="H382" s="189">
        <v>246.18</v>
      </c>
      <c r="I382" s="190"/>
      <c r="J382" s="191">
        <f>ROUND(I382*H382,2)</f>
        <v>0</v>
      </c>
      <c r="K382" s="187" t="s">
        <v>149</v>
      </c>
      <c r="L382" s="38"/>
      <c r="M382" s="192" t="s">
        <v>1</v>
      </c>
      <c r="N382" s="193" t="s">
        <v>41</v>
      </c>
      <c r="O382" s="70"/>
      <c r="P382" s="194">
        <f>O382*H382</f>
        <v>0</v>
      </c>
      <c r="Q382" s="194">
        <v>0</v>
      </c>
      <c r="R382" s="194">
        <f>Q382*H382</f>
        <v>0</v>
      </c>
      <c r="S382" s="194">
        <v>0</v>
      </c>
      <c r="T382" s="195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6" t="s">
        <v>193</v>
      </c>
      <c r="AT382" s="196" t="s">
        <v>145</v>
      </c>
      <c r="AU382" s="196" t="s">
        <v>86</v>
      </c>
      <c r="AY382" s="16" t="s">
        <v>142</v>
      </c>
      <c r="BE382" s="197">
        <f>IF(N382="základní",J382,0)</f>
        <v>0</v>
      </c>
      <c r="BF382" s="197">
        <f>IF(N382="snížená",J382,0)</f>
        <v>0</v>
      </c>
      <c r="BG382" s="197">
        <f>IF(N382="zákl. přenesená",J382,0)</f>
        <v>0</v>
      </c>
      <c r="BH382" s="197">
        <f>IF(N382="sníž. přenesená",J382,0)</f>
        <v>0</v>
      </c>
      <c r="BI382" s="197">
        <f>IF(N382="nulová",J382,0)</f>
        <v>0</v>
      </c>
      <c r="BJ382" s="16" t="s">
        <v>84</v>
      </c>
      <c r="BK382" s="197">
        <f>ROUND(I382*H382,2)</f>
        <v>0</v>
      </c>
      <c r="BL382" s="16" t="s">
        <v>193</v>
      </c>
      <c r="BM382" s="196" t="s">
        <v>956</v>
      </c>
    </row>
    <row r="383" spans="1:65" s="2" customFormat="1" ht="11.25">
      <c r="A383" s="33"/>
      <c r="B383" s="34"/>
      <c r="C383" s="35"/>
      <c r="D383" s="198" t="s">
        <v>151</v>
      </c>
      <c r="E383" s="35"/>
      <c r="F383" s="199" t="s">
        <v>705</v>
      </c>
      <c r="G383" s="35"/>
      <c r="H383" s="35"/>
      <c r="I383" s="200"/>
      <c r="J383" s="35"/>
      <c r="K383" s="35"/>
      <c r="L383" s="38"/>
      <c r="M383" s="201"/>
      <c r="N383" s="202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151</v>
      </c>
      <c r="AU383" s="16" t="s">
        <v>86</v>
      </c>
    </row>
    <row r="384" spans="1:65" s="13" customFormat="1" ht="11.25">
      <c r="B384" s="203"/>
      <c r="C384" s="204"/>
      <c r="D384" s="205" t="s">
        <v>153</v>
      </c>
      <c r="E384" s="206" t="s">
        <v>1</v>
      </c>
      <c r="F384" s="207" t="s">
        <v>803</v>
      </c>
      <c r="G384" s="204"/>
      <c r="H384" s="208">
        <v>124.08</v>
      </c>
      <c r="I384" s="209"/>
      <c r="J384" s="204"/>
      <c r="K384" s="204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153</v>
      </c>
      <c r="AU384" s="214" t="s">
        <v>86</v>
      </c>
      <c r="AV384" s="13" t="s">
        <v>86</v>
      </c>
      <c r="AW384" s="13" t="s">
        <v>33</v>
      </c>
      <c r="AX384" s="13" t="s">
        <v>76</v>
      </c>
      <c r="AY384" s="214" t="s">
        <v>142</v>
      </c>
    </row>
    <row r="385" spans="1:65" s="13" customFormat="1" ht="11.25">
      <c r="B385" s="203"/>
      <c r="C385" s="204"/>
      <c r="D385" s="205" t="s">
        <v>153</v>
      </c>
      <c r="E385" s="206" t="s">
        <v>1</v>
      </c>
      <c r="F385" s="207" t="s">
        <v>804</v>
      </c>
      <c r="G385" s="204"/>
      <c r="H385" s="208">
        <v>122.1</v>
      </c>
      <c r="I385" s="209"/>
      <c r="J385" s="204"/>
      <c r="K385" s="204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153</v>
      </c>
      <c r="AU385" s="214" t="s">
        <v>86</v>
      </c>
      <c r="AV385" s="13" t="s">
        <v>86</v>
      </c>
      <c r="AW385" s="13" t="s">
        <v>33</v>
      </c>
      <c r="AX385" s="13" t="s">
        <v>76</v>
      </c>
      <c r="AY385" s="214" t="s">
        <v>142</v>
      </c>
    </row>
    <row r="386" spans="1:65" s="14" customFormat="1" ht="11.25">
      <c r="B386" s="215"/>
      <c r="C386" s="216"/>
      <c r="D386" s="205" t="s">
        <v>153</v>
      </c>
      <c r="E386" s="217" t="s">
        <v>1</v>
      </c>
      <c r="F386" s="218" t="s">
        <v>155</v>
      </c>
      <c r="G386" s="216"/>
      <c r="H386" s="219">
        <v>246.18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153</v>
      </c>
      <c r="AU386" s="225" t="s">
        <v>86</v>
      </c>
      <c r="AV386" s="14" t="s">
        <v>150</v>
      </c>
      <c r="AW386" s="14" t="s">
        <v>33</v>
      </c>
      <c r="AX386" s="14" t="s">
        <v>84</v>
      </c>
      <c r="AY386" s="225" t="s">
        <v>142</v>
      </c>
    </row>
    <row r="387" spans="1:65" s="12" customFormat="1" ht="22.9" customHeight="1">
      <c r="B387" s="169"/>
      <c r="C387" s="170"/>
      <c r="D387" s="171" t="s">
        <v>75</v>
      </c>
      <c r="E387" s="183" t="s">
        <v>469</v>
      </c>
      <c r="F387" s="183" t="s">
        <v>470</v>
      </c>
      <c r="G387" s="170"/>
      <c r="H387" s="170"/>
      <c r="I387" s="173"/>
      <c r="J387" s="184">
        <f>BK387</f>
        <v>0</v>
      </c>
      <c r="K387" s="170"/>
      <c r="L387" s="175"/>
      <c r="M387" s="176"/>
      <c r="N387" s="177"/>
      <c r="O387" s="177"/>
      <c r="P387" s="178">
        <f>SUM(P388:P397)</f>
        <v>0</v>
      </c>
      <c r="Q387" s="177"/>
      <c r="R387" s="178">
        <f>SUM(R388:R397)</f>
        <v>0</v>
      </c>
      <c r="S387" s="177"/>
      <c r="T387" s="179">
        <f>SUM(T388:T397)</f>
        <v>0</v>
      </c>
      <c r="AR387" s="180" t="s">
        <v>86</v>
      </c>
      <c r="AT387" s="181" t="s">
        <v>75</v>
      </c>
      <c r="AU387" s="181" t="s">
        <v>84</v>
      </c>
      <c r="AY387" s="180" t="s">
        <v>142</v>
      </c>
      <c r="BK387" s="182">
        <f>SUM(BK388:BK397)</f>
        <v>0</v>
      </c>
    </row>
    <row r="388" spans="1:65" s="2" customFormat="1" ht="24.2" customHeight="1">
      <c r="A388" s="33"/>
      <c r="B388" s="34"/>
      <c r="C388" s="185" t="s">
        <v>379</v>
      </c>
      <c r="D388" s="185" t="s">
        <v>145</v>
      </c>
      <c r="E388" s="186" t="s">
        <v>472</v>
      </c>
      <c r="F388" s="187" t="s">
        <v>473</v>
      </c>
      <c r="G388" s="188" t="s">
        <v>148</v>
      </c>
      <c r="H388" s="189">
        <v>49.2</v>
      </c>
      <c r="I388" s="190"/>
      <c r="J388" s="191">
        <f>ROUND(I388*H388,2)</f>
        <v>0</v>
      </c>
      <c r="K388" s="187" t="s">
        <v>149</v>
      </c>
      <c r="L388" s="38"/>
      <c r="M388" s="192" t="s">
        <v>1</v>
      </c>
      <c r="N388" s="193" t="s">
        <v>41</v>
      </c>
      <c r="O388" s="70"/>
      <c r="P388" s="194">
        <f>O388*H388</f>
        <v>0</v>
      </c>
      <c r="Q388" s="194">
        <v>0</v>
      </c>
      <c r="R388" s="194">
        <f>Q388*H388</f>
        <v>0</v>
      </c>
      <c r="S388" s="194">
        <v>0</v>
      </c>
      <c r="T388" s="195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6" t="s">
        <v>193</v>
      </c>
      <c r="AT388" s="196" t="s">
        <v>145</v>
      </c>
      <c r="AU388" s="196" t="s">
        <v>86</v>
      </c>
      <c r="AY388" s="16" t="s">
        <v>142</v>
      </c>
      <c r="BE388" s="197">
        <f>IF(N388="základní",J388,0)</f>
        <v>0</v>
      </c>
      <c r="BF388" s="197">
        <f>IF(N388="snížená",J388,0)</f>
        <v>0</v>
      </c>
      <c r="BG388" s="197">
        <f>IF(N388="zákl. přenesená",J388,0)</f>
        <v>0</v>
      </c>
      <c r="BH388" s="197">
        <f>IF(N388="sníž. přenesená",J388,0)</f>
        <v>0</v>
      </c>
      <c r="BI388" s="197">
        <f>IF(N388="nulová",J388,0)</f>
        <v>0</v>
      </c>
      <c r="BJ388" s="16" t="s">
        <v>84</v>
      </c>
      <c r="BK388" s="197">
        <f>ROUND(I388*H388,2)</f>
        <v>0</v>
      </c>
      <c r="BL388" s="16" t="s">
        <v>193</v>
      </c>
      <c r="BM388" s="196" t="s">
        <v>957</v>
      </c>
    </row>
    <row r="389" spans="1:65" s="2" customFormat="1" ht="11.25">
      <c r="A389" s="33"/>
      <c r="B389" s="34"/>
      <c r="C389" s="35"/>
      <c r="D389" s="198" t="s">
        <v>151</v>
      </c>
      <c r="E389" s="35"/>
      <c r="F389" s="199" t="s">
        <v>475</v>
      </c>
      <c r="G389" s="35"/>
      <c r="H389" s="35"/>
      <c r="I389" s="200"/>
      <c r="J389" s="35"/>
      <c r="K389" s="35"/>
      <c r="L389" s="38"/>
      <c r="M389" s="201"/>
      <c r="N389" s="202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151</v>
      </c>
      <c r="AU389" s="16" t="s">
        <v>86</v>
      </c>
    </row>
    <row r="390" spans="1:65" s="13" customFormat="1" ht="11.25">
      <c r="B390" s="203"/>
      <c r="C390" s="204"/>
      <c r="D390" s="205" t="s">
        <v>153</v>
      </c>
      <c r="E390" s="206" t="s">
        <v>1</v>
      </c>
      <c r="F390" s="207" t="s">
        <v>958</v>
      </c>
      <c r="G390" s="204"/>
      <c r="H390" s="208">
        <v>16.399999999999999</v>
      </c>
      <c r="I390" s="209"/>
      <c r="J390" s="204"/>
      <c r="K390" s="204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153</v>
      </c>
      <c r="AU390" s="214" t="s">
        <v>86</v>
      </c>
      <c r="AV390" s="13" t="s">
        <v>86</v>
      </c>
      <c r="AW390" s="13" t="s">
        <v>33</v>
      </c>
      <c r="AX390" s="13" t="s">
        <v>76</v>
      </c>
      <c r="AY390" s="214" t="s">
        <v>142</v>
      </c>
    </row>
    <row r="391" spans="1:65" s="13" customFormat="1" ht="11.25">
      <c r="B391" s="203"/>
      <c r="C391" s="204"/>
      <c r="D391" s="205" t="s">
        <v>153</v>
      </c>
      <c r="E391" s="206" t="s">
        <v>1</v>
      </c>
      <c r="F391" s="207" t="s">
        <v>959</v>
      </c>
      <c r="G391" s="204"/>
      <c r="H391" s="208">
        <v>16.399999999999999</v>
      </c>
      <c r="I391" s="209"/>
      <c r="J391" s="204"/>
      <c r="K391" s="204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153</v>
      </c>
      <c r="AU391" s="214" t="s">
        <v>86</v>
      </c>
      <c r="AV391" s="13" t="s">
        <v>86</v>
      </c>
      <c r="AW391" s="13" t="s">
        <v>33</v>
      </c>
      <c r="AX391" s="13" t="s">
        <v>76</v>
      </c>
      <c r="AY391" s="214" t="s">
        <v>142</v>
      </c>
    </row>
    <row r="392" spans="1:65" s="13" customFormat="1" ht="11.25">
      <c r="B392" s="203"/>
      <c r="C392" s="204"/>
      <c r="D392" s="205" t="s">
        <v>153</v>
      </c>
      <c r="E392" s="206" t="s">
        <v>1</v>
      </c>
      <c r="F392" s="207" t="s">
        <v>960</v>
      </c>
      <c r="G392" s="204"/>
      <c r="H392" s="208">
        <v>4.0999999999999996</v>
      </c>
      <c r="I392" s="209"/>
      <c r="J392" s="204"/>
      <c r="K392" s="204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153</v>
      </c>
      <c r="AU392" s="214" t="s">
        <v>86</v>
      </c>
      <c r="AV392" s="13" t="s">
        <v>86</v>
      </c>
      <c r="AW392" s="13" t="s">
        <v>33</v>
      </c>
      <c r="AX392" s="13" t="s">
        <v>76</v>
      </c>
      <c r="AY392" s="214" t="s">
        <v>142</v>
      </c>
    </row>
    <row r="393" spans="1:65" s="13" customFormat="1" ht="11.25">
      <c r="B393" s="203"/>
      <c r="C393" s="204"/>
      <c r="D393" s="205" t="s">
        <v>153</v>
      </c>
      <c r="E393" s="206" t="s">
        <v>1</v>
      </c>
      <c r="F393" s="207" t="s">
        <v>961</v>
      </c>
      <c r="G393" s="204"/>
      <c r="H393" s="208">
        <v>12.3</v>
      </c>
      <c r="I393" s="209"/>
      <c r="J393" s="204"/>
      <c r="K393" s="204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153</v>
      </c>
      <c r="AU393" s="214" t="s">
        <v>86</v>
      </c>
      <c r="AV393" s="13" t="s">
        <v>86</v>
      </c>
      <c r="AW393" s="13" t="s">
        <v>33</v>
      </c>
      <c r="AX393" s="13" t="s">
        <v>76</v>
      </c>
      <c r="AY393" s="214" t="s">
        <v>142</v>
      </c>
    </row>
    <row r="394" spans="1:65" s="14" customFormat="1" ht="11.25">
      <c r="B394" s="215"/>
      <c r="C394" s="216"/>
      <c r="D394" s="205" t="s">
        <v>153</v>
      </c>
      <c r="E394" s="217" t="s">
        <v>1</v>
      </c>
      <c r="F394" s="218" t="s">
        <v>155</v>
      </c>
      <c r="G394" s="216"/>
      <c r="H394" s="219">
        <v>49.2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153</v>
      </c>
      <c r="AU394" s="225" t="s">
        <v>86</v>
      </c>
      <c r="AV394" s="14" t="s">
        <v>150</v>
      </c>
      <c r="AW394" s="14" t="s">
        <v>33</v>
      </c>
      <c r="AX394" s="14" t="s">
        <v>84</v>
      </c>
      <c r="AY394" s="225" t="s">
        <v>142</v>
      </c>
    </row>
    <row r="395" spans="1:65" s="2" customFormat="1" ht="16.5" customHeight="1">
      <c r="A395" s="33"/>
      <c r="B395" s="34"/>
      <c r="C395" s="227" t="s">
        <v>962</v>
      </c>
      <c r="D395" s="227" t="s">
        <v>314</v>
      </c>
      <c r="E395" s="228" t="s">
        <v>477</v>
      </c>
      <c r="F395" s="229" t="s">
        <v>478</v>
      </c>
      <c r="G395" s="230" t="s">
        <v>148</v>
      </c>
      <c r="H395" s="231">
        <v>49.2</v>
      </c>
      <c r="I395" s="232"/>
      <c r="J395" s="233">
        <f>ROUND(I395*H395,2)</f>
        <v>0</v>
      </c>
      <c r="K395" s="229" t="s">
        <v>149</v>
      </c>
      <c r="L395" s="234"/>
      <c r="M395" s="235" t="s">
        <v>1</v>
      </c>
      <c r="N395" s="236" t="s">
        <v>41</v>
      </c>
      <c r="O395" s="70"/>
      <c r="P395" s="194">
        <f>O395*H395</f>
        <v>0</v>
      </c>
      <c r="Q395" s="194">
        <v>0</v>
      </c>
      <c r="R395" s="194">
        <f>Q395*H395</f>
        <v>0</v>
      </c>
      <c r="S395" s="194">
        <v>0</v>
      </c>
      <c r="T395" s="195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6" t="s">
        <v>317</v>
      </c>
      <c r="AT395" s="196" t="s">
        <v>314</v>
      </c>
      <c r="AU395" s="196" t="s">
        <v>86</v>
      </c>
      <c r="AY395" s="16" t="s">
        <v>142</v>
      </c>
      <c r="BE395" s="197">
        <f>IF(N395="základní",J395,0)</f>
        <v>0</v>
      </c>
      <c r="BF395" s="197">
        <f>IF(N395="snížená",J395,0)</f>
        <v>0</v>
      </c>
      <c r="BG395" s="197">
        <f>IF(N395="zákl. přenesená",J395,0)</f>
        <v>0</v>
      </c>
      <c r="BH395" s="197">
        <f>IF(N395="sníž. přenesená",J395,0)</f>
        <v>0</v>
      </c>
      <c r="BI395" s="197">
        <f>IF(N395="nulová",J395,0)</f>
        <v>0</v>
      </c>
      <c r="BJ395" s="16" t="s">
        <v>84</v>
      </c>
      <c r="BK395" s="197">
        <f>ROUND(I395*H395,2)</f>
        <v>0</v>
      </c>
      <c r="BL395" s="16" t="s">
        <v>193</v>
      </c>
      <c r="BM395" s="196" t="s">
        <v>963</v>
      </c>
    </row>
    <row r="396" spans="1:65" s="2" customFormat="1" ht="37.9" customHeight="1">
      <c r="A396" s="33"/>
      <c r="B396" s="34"/>
      <c r="C396" s="185" t="s">
        <v>383</v>
      </c>
      <c r="D396" s="185" t="s">
        <v>145</v>
      </c>
      <c r="E396" s="186" t="s">
        <v>481</v>
      </c>
      <c r="F396" s="187" t="s">
        <v>482</v>
      </c>
      <c r="G396" s="188" t="s">
        <v>260</v>
      </c>
      <c r="H396" s="226"/>
      <c r="I396" s="190"/>
      <c r="J396" s="191">
        <f>ROUND(I396*H396,2)</f>
        <v>0</v>
      </c>
      <c r="K396" s="187" t="s">
        <v>149</v>
      </c>
      <c r="L396" s="38"/>
      <c r="M396" s="192" t="s">
        <v>1</v>
      </c>
      <c r="N396" s="193" t="s">
        <v>41</v>
      </c>
      <c r="O396" s="70"/>
      <c r="P396" s="194">
        <f>O396*H396</f>
        <v>0</v>
      </c>
      <c r="Q396" s="194">
        <v>0</v>
      </c>
      <c r="R396" s="194">
        <f>Q396*H396</f>
        <v>0</v>
      </c>
      <c r="S396" s="194">
        <v>0</v>
      </c>
      <c r="T396" s="195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96" t="s">
        <v>193</v>
      </c>
      <c r="AT396" s="196" t="s">
        <v>145</v>
      </c>
      <c r="AU396" s="196" t="s">
        <v>86</v>
      </c>
      <c r="AY396" s="16" t="s">
        <v>142</v>
      </c>
      <c r="BE396" s="197">
        <f>IF(N396="základní",J396,0)</f>
        <v>0</v>
      </c>
      <c r="BF396" s="197">
        <f>IF(N396="snížená",J396,0)</f>
        <v>0</v>
      </c>
      <c r="BG396" s="197">
        <f>IF(N396="zákl. přenesená",J396,0)</f>
        <v>0</v>
      </c>
      <c r="BH396" s="197">
        <f>IF(N396="sníž. přenesená",J396,0)</f>
        <v>0</v>
      </c>
      <c r="BI396" s="197">
        <f>IF(N396="nulová",J396,0)</f>
        <v>0</v>
      </c>
      <c r="BJ396" s="16" t="s">
        <v>84</v>
      </c>
      <c r="BK396" s="197">
        <f>ROUND(I396*H396,2)</f>
        <v>0</v>
      </c>
      <c r="BL396" s="16" t="s">
        <v>193</v>
      </c>
      <c r="BM396" s="196" t="s">
        <v>964</v>
      </c>
    </row>
    <row r="397" spans="1:65" s="2" customFormat="1" ht="11.25">
      <c r="A397" s="33"/>
      <c r="B397" s="34"/>
      <c r="C397" s="35"/>
      <c r="D397" s="198" t="s">
        <v>151</v>
      </c>
      <c r="E397" s="35"/>
      <c r="F397" s="199" t="s">
        <v>484</v>
      </c>
      <c r="G397" s="35"/>
      <c r="H397" s="35"/>
      <c r="I397" s="200"/>
      <c r="J397" s="35"/>
      <c r="K397" s="35"/>
      <c r="L397" s="38"/>
      <c r="M397" s="201"/>
      <c r="N397" s="202"/>
      <c r="O397" s="70"/>
      <c r="P397" s="70"/>
      <c r="Q397" s="70"/>
      <c r="R397" s="70"/>
      <c r="S397" s="70"/>
      <c r="T397" s="71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151</v>
      </c>
      <c r="AU397" s="16" t="s">
        <v>86</v>
      </c>
    </row>
    <row r="398" spans="1:65" s="12" customFormat="1" ht="25.9" customHeight="1">
      <c r="B398" s="169"/>
      <c r="C398" s="170"/>
      <c r="D398" s="171" t="s">
        <v>75</v>
      </c>
      <c r="E398" s="172" t="s">
        <v>485</v>
      </c>
      <c r="F398" s="172" t="s">
        <v>486</v>
      </c>
      <c r="G398" s="170"/>
      <c r="H398" s="170"/>
      <c r="I398" s="173"/>
      <c r="J398" s="174">
        <f>BK398</f>
        <v>0</v>
      </c>
      <c r="K398" s="170"/>
      <c r="L398" s="175"/>
      <c r="M398" s="176"/>
      <c r="N398" s="177"/>
      <c r="O398" s="177"/>
      <c r="P398" s="178">
        <f>SUM(P399:P400)</f>
        <v>0</v>
      </c>
      <c r="Q398" s="177"/>
      <c r="R398" s="178">
        <f>SUM(R399:R400)</f>
        <v>0</v>
      </c>
      <c r="S398" s="177"/>
      <c r="T398" s="179">
        <f>SUM(T399:T400)</f>
        <v>0</v>
      </c>
      <c r="AR398" s="180" t="s">
        <v>150</v>
      </c>
      <c r="AT398" s="181" t="s">
        <v>75</v>
      </c>
      <c r="AU398" s="181" t="s">
        <v>76</v>
      </c>
      <c r="AY398" s="180" t="s">
        <v>142</v>
      </c>
      <c r="BK398" s="182">
        <f>SUM(BK399:BK400)</f>
        <v>0</v>
      </c>
    </row>
    <row r="399" spans="1:65" s="2" customFormat="1" ht="24.2" customHeight="1">
      <c r="A399" s="33"/>
      <c r="B399" s="34"/>
      <c r="C399" s="185" t="s">
        <v>965</v>
      </c>
      <c r="D399" s="185" t="s">
        <v>145</v>
      </c>
      <c r="E399" s="186" t="s">
        <v>487</v>
      </c>
      <c r="F399" s="187" t="s">
        <v>488</v>
      </c>
      <c r="G399" s="188" t="s">
        <v>489</v>
      </c>
      <c r="H399" s="189">
        <v>48</v>
      </c>
      <c r="I399" s="190"/>
      <c r="J399" s="191">
        <f>ROUND(I399*H399,2)</f>
        <v>0</v>
      </c>
      <c r="K399" s="187" t="s">
        <v>149</v>
      </c>
      <c r="L399" s="38"/>
      <c r="M399" s="192" t="s">
        <v>1</v>
      </c>
      <c r="N399" s="193" t="s">
        <v>41</v>
      </c>
      <c r="O399" s="70"/>
      <c r="P399" s="194">
        <f>O399*H399</f>
        <v>0</v>
      </c>
      <c r="Q399" s="194">
        <v>0</v>
      </c>
      <c r="R399" s="194">
        <f>Q399*H399</f>
        <v>0</v>
      </c>
      <c r="S399" s="194">
        <v>0</v>
      </c>
      <c r="T399" s="195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6" t="s">
        <v>490</v>
      </c>
      <c r="AT399" s="196" t="s">
        <v>145</v>
      </c>
      <c r="AU399" s="196" t="s">
        <v>84</v>
      </c>
      <c r="AY399" s="16" t="s">
        <v>142</v>
      </c>
      <c r="BE399" s="197">
        <f>IF(N399="základní",J399,0)</f>
        <v>0</v>
      </c>
      <c r="BF399" s="197">
        <f>IF(N399="snížená",J399,0)</f>
        <v>0</v>
      </c>
      <c r="BG399" s="197">
        <f>IF(N399="zákl. přenesená",J399,0)</f>
        <v>0</v>
      </c>
      <c r="BH399" s="197">
        <f>IF(N399="sníž. přenesená",J399,0)</f>
        <v>0</v>
      </c>
      <c r="BI399" s="197">
        <f>IF(N399="nulová",J399,0)</f>
        <v>0</v>
      </c>
      <c r="BJ399" s="16" t="s">
        <v>84</v>
      </c>
      <c r="BK399" s="197">
        <f>ROUND(I399*H399,2)</f>
        <v>0</v>
      </c>
      <c r="BL399" s="16" t="s">
        <v>490</v>
      </c>
      <c r="BM399" s="196" t="s">
        <v>966</v>
      </c>
    </row>
    <row r="400" spans="1:65" s="2" customFormat="1" ht="11.25">
      <c r="A400" s="33"/>
      <c r="B400" s="34"/>
      <c r="C400" s="35"/>
      <c r="D400" s="198" t="s">
        <v>151</v>
      </c>
      <c r="E400" s="35"/>
      <c r="F400" s="199" t="s">
        <v>492</v>
      </c>
      <c r="G400" s="35"/>
      <c r="H400" s="35"/>
      <c r="I400" s="200"/>
      <c r="J400" s="35"/>
      <c r="K400" s="35"/>
      <c r="L400" s="38"/>
      <c r="M400" s="237"/>
      <c r="N400" s="238"/>
      <c r="O400" s="239"/>
      <c r="P400" s="239"/>
      <c r="Q400" s="239"/>
      <c r="R400" s="239"/>
      <c r="S400" s="239"/>
      <c r="T400" s="240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151</v>
      </c>
      <c r="AU400" s="16" t="s">
        <v>84</v>
      </c>
    </row>
    <row r="401" spans="1:31" s="2" customFormat="1" ht="6.95" customHeight="1">
      <c r="A401" s="33"/>
      <c r="B401" s="53"/>
      <c r="C401" s="54"/>
      <c r="D401" s="54"/>
      <c r="E401" s="54"/>
      <c r="F401" s="54"/>
      <c r="G401" s="54"/>
      <c r="H401" s="54"/>
      <c r="I401" s="54"/>
      <c r="J401" s="54"/>
      <c r="K401" s="54"/>
      <c r="L401" s="38"/>
      <c r="M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</row>
  </sheetData>
  <sheetProtection algorithmName="SHA-512" hashValue="Rg7aP5PdPNwgBw/q5/gUgYgzh02deRB85011iJ+nwqae0C6nCHoWATLBcAO+WSPGNcyj5aeyy9ptyCiu/fiUUQ==" saltValue="K1WxXsptZ3E5jZQaH0KhbMlWewrgKMrydvcDe2ed2NK7r0LnXCPVdNmRrhKH64DjXeXK8XY/VWEDQaBSAhkCCA==" spinCount="100000" sheet="1" objects="1" scenarios="1" formatColumns="0" formatRows="0" autoFilter="0"/>
  <autoFilter ref="C137:K400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hyperlinks>
    <hyperlink ref="F142" r:id="rId1"/>
    <hyperlink ref="F144" r:id="rId2"/>
    <hyperlink ref="F149" r:id="rId3"/>
    <hyperlink ref="F153" r:id="rId4"/>
    <hyperlink ref="F163" r:id="rId5"/>
    <hyperlink ref="F169" r:id="rId6"/>
    <hyperlink ref="F171" r:id="rId7"/>
    <hyperlink ref="F176" r:id="rId8"/>
    <hyperlink ref="F178" r:id="rId9"/>
    <hyperlink ref="F189" r:id="rId10"/>
    <hyperlink ref="F191" r:id="rId11"/>
    <hyperlink ref="F193" r:id="rId12"/>
    <hyperlink ref="F197" r:id="rId13"/>
    <hyperlink ref="F200" r:id="rId14"/>
    <hyperlink ref="F206" r:id="rId15"/>
    <hyperlink ref="F210" r:id="rId16"/>
    <hyperlink ref="F212" r:id="rId17"/>
    <hyperlink ref="F214" r:id="rId18"/>
    <hyperlink ref="F216" r:id="rId19"/>
    <hyperlink ref="F218" r:id="rId20"/>
    <hyperlink ref="F221" r:id="rId21"/>
    <hyperlink ref="F226" r:id="rId22"/>
    <hyperlink ref="F228" r:id="rId23"/>
    <hyperlink ref="F231" r:id="rId24"/>
    <hyperlink ref="F233" r:id="rId25"/>
    <hyperlink ref="F236" r:id="rId26"/>
    <hyperlink ref="F239" r:id="rId27"/>
    <hyperlink ref="F252" r:id="rId28"/>
    <hyperlink ref="F254" r:id="rId29"/>
    <hyperlink ref="F257" r:id="rId30"/>
    <hyperlink ref="F261" r:id="rId31"/>
    <hyperlink ref="F266" r:id="rId32"/>
    <hyperlink ref="F270" r:id="rId33"/>
    <hyperlink ref="F272" r:id="rId34"/>
    <hyperlink ref="F274" r:id="rId35"/>
    <hyperlink ref="F277" r:id="rId36"/>
    <hyperlink ref="F287" r:id="rId37"/>
    <hyperlink ref="F303" r:id="rId38"/>
    <hyperlink ref="F310" r:id="rId39"/>
    <hyperlink ref="F313" r:id="rId40"/>
    <hyperlink ref="F315" r:id="rId41"/>
    <hyperlink ref="F317" r:id="rId42"/>
    <hyperlink ref="F325" r:id="rId43"/>
    <hyperlink ref="F327" r:id="rId44"/>
    <hyperlink ref="F332" r:id="rId45"/>
    <hyperlink ref="F336" r:id="rId46"/>
    <hyperlink ref="F338" r:id="rId47"/>
    <hyperlink ref="F340" r:id="rId48"/>
    <hyperlink ref="F343" r:id="rId49"/>
    <hyperlink ref="F345" r:id="rId50"/>
    <hyperlink ref="F349" r:id="rId51"/>
    <hyperlink ref="F351" r:id="rId52"/>
    <hyperlink ref="F353" r:id="rId53"/>
    <hyperlink ref="F355" r:id="rId54"/>
    <hyperlink ref="F357" r:id="rId55"/>
    <hyperlink ref="F362" r:id="rId56"/>
    <hyperlink ref="F364" r:id="rId57"/>
    <hyperlink ref="F372" r:id="rId58"/>
    <hyperlink ref="F383" r:id="rId59"/>
    <hyperlink ref="F389" r:id="rId60"/>
    <hyperlink ref="F397" r:id="rId61"/>
    <hyperlink ref="F400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967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ROUND((SUM(BE124:BE348)),  2)</f>
        <v>0</v>
      </c>
      <c r="G33" s="33"/>
      <c r="H33" s="33"/>
      <c r="I33" s="123">
        <v>0.21</v>
      </c>
      <c r="J33" s="122">
        <f>ROUND(((SUM(BE124:BE348))*I33),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ROUND((SUM(BF124:BF348)),  2)</f>
        <v>0</v>
      </c>
      <c r="G34" s="33"/>
      <c r="H34" s="33"/>
      <c r="I34" s="123">
        <v>0.12</v>
      </c>
      <c r="J34" s="122">
        <f>ROUND(((SUM(BF124:BF348))*I34),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ROUND((SUM(BG124:BG348)),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ROUND((SUM(BH124:BH348)),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ROUND((SUM(BI124:BI348)),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05 - Elektroinstalace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968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969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970</v>
      </c>
      <c r="E99" s="155"/>
      <c r="F99" s="155"/>
      <c r="G99" s="155"/>
      <c r="H99" s="155"/>
      <c r="I99" s="155"/>
      <c r="J99" s="156">
        <f>J154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971</v>
      </c>
      <c r="E100" s="155"/>
      <c r="F100" s="155"/>
      <c r="G100" s="155"/>
      <c r="H100" s="155"/>
      <c r="I100" s="155"/>
      <c r="J100" s="156">
        <f>J182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972</v>
      </c>
      <c r="E101" s="155"/>
      <c r="F101" s="155"/>
      <c r="G101" s="155"/>
      <c r="H101" s="155"/>
      <c r="I101" s="155"/>
      <c r="J101" s="156">
        <f>J217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973</v>
      </c>
      <c r="E102" s="155"/>
      <c r="F102" s="155"/>
      <c r="G102" s="155"/>
      <c r="H102" s="155"/>
      <c r="I102" s="155"/>
      <c r="J102" s="156">
        <f>J245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974</v>
      </c>
      <c r="E103" s="155"/>
      <c r="F103" s="155"/>
      <c r="G103" s="155"/>
      <c r="H103" s="155"/>
      <c r="I103" s="155"/>
      <c r="J103" s="156">
        <f>J295</f>
        <v>0</v>
      </c>
      <c r="K103" s="153"/>
      <c r="L103" s="157"/>
    </row>
    <row r="104" spans="1:31" s="10" customFormat="1" ht="19.899999999999999" hidden="1" customHeight="1">
      <c r="B104" s="152"/>
      <c r="C104" s="153"/>
      <c r="D104" s="154" t="s">
        <v>975</v>
      </c>
      <c r="E104" s="155"/>
      <c r="F104" s="155"/>
      <c r="G104" s="155"/>
      <c r="H104" s="155"/>
      <c r="I104" s="155"/>
      <c r="J104" s="156">
        <f>J317</f>
        <v>0</v>
      </c>
      <c r="K104" s="153"/>
      <c r="L104" s="157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127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3" t="str">
        <f>E7</f>
        <v>Rekonstrukce odborných učeben, Gymnázium Cheb</v>
      </c>
      <c r="F114" s="294"/>
      <c r="G114" s="294"/>
      <c r="H114" s="294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103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45" t="str">
        <f>E9</f>
        <v>05 - Elektroinstalace</v>
      </c>
      <c r="F116" s="295"/>
      <c r="G116" s="295"/>
      <c r="H116" s="29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4. 10. 2024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Gymnázium Cheb, Nerudova 2283/7, Cheb</v>
      </c>
      <c r="G120" s="35"/>
      <c r="H120" s="35"/>
      <c r="I120" s="28" t="s">
        <v>32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30</v>
      </c>
      <c r="D121" s="35"/>
      <c r="E121" s="35"/>
      <c r="F121" s="26" t="str">
        <f>IF(E18="","",E18)</f>
        <v>Vyplň údaj</v>
      </c>
      <c r="G121" s="35"/>
      <c r="H121" s="35"/>
      <c r="I121" s="28" t="s">
        <v>34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128</v>
      </c>
      <c r="D123" s="161" t="s">
        <v>61</v>
      </c>
      <c r="E123" s="161" t="s">
        <v>57</v>
      </c>
      <c r="F123" s="161" t="s">
        <v>58</v>
      </c>
      <c r="G123" s="161" t="s">
        <v>129</v>
      </c>
      <c r="H123" s="161" t="s">
        <v>130</v>
      </c>
      <c r="I123" s="161" t="s">
        <v>131</v>
      </c>
      <c r="J123" s="161" t="s">
        <v>107</v>
      </c>
      <c r="K123" s="162" t="s">
        <v>132</v>
      </c>
      <c r="L123" s="163"/>
      <c r="M123" s="74" t="s">
        <v>1</v>
      </c>
      <c r="N123" s="75" t="s">
        <v>40</v>
      </c>
      <c r="O123" s="75" t="s">
        <v>133</v>
      </c>
      <c r="P123" s="75" t="s">
        <v>134</v>
      </c>
      <c r="Q123" s="75" t="s">
        <v>135</v>
      </c>
      <c r="R123" s="75" t="s">
        <v>136</v>
      </c>
      <c r="S123" s="75" t="s">
        <v>137</v>
      </c>
      <c r="T123" s="76" t="s">
        <v>138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139</v>
      </c>
      <c r="D124" s="35"/>
      <c r="E124" s="35"/>
      <c r="F124" s="35"/>
      <c r="G124" s="35"/>
      <c r="H124" s="35"/>
      <c r="I124" s="35"/>
      <c r="J124" s="164">
        <f>BK124</f>
        <v>0</v>
      </c>
      <c r="K124" s="35"/>
      <c r="L124" s="38"/>
      <c r="M124" s="77"/>
      <c r="N124" s="165"/>
      <c r="O124" s="78"/>
      <c r="P124" s="166">
        <f>P125</f>
        <v>0</v>
      </c>
      <c r="Q124" s="78"/>
      <c r="R124" s="166">
        <f>R125</f>
        <v>5.7999999999999996E-3</v>
      </c>
      <c r="S124" s="78"/>
      <c r="T124" s="167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75</v>
      </c>
      <c r="AU124" s="16" t="s">
        <v>109</v>
      </c>
      <c r="BK124" s="168">
        <f>BK125</f>
        <v>0</v>
      </c>
    </row>
    <row r="125" spans="1:65" s="12" customFormat="1" ht="25.9" customHeight="1">
      <c r="B125" s="169"/>
      <c r="C125" s="170"/>
      <c r="D125" s="171" t="s">
        <v>75</v>
      </c>
      <c r="E125" s="172" t="s">
        <v>314</v>
      </c>
      <c r="F125" s="172" t="s">
        <v>97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P126+P154+P182+P217+P245+P295+P317</f>
        <v>0</v>
      </c>
      <c r="Q125" s="177"/>
      <c r="R125" s="178">
        <f>R126+R154+R182+R217+R245+R295+R317</f>
        <v>5.7999999999999996E-3</v>
      </c>
      <c r="S125" s="177"/>
      <c r="T125" s="179">
        <f>T126+T154+T182+T217+T245+T295+T317</f>
        <v>0</v>
      </c>
      <c r="AR125" s="180" t="s">
        <v>143</v>
      </c>
      <c r="AT125" s="181" t="s">
        <v>75</v>
      </c>
      <c r="AU125" s="181" t="s">
        <v>76</v>
      </c>
      <c r="AY125" s="180" t="s">
        <v>142</v>
      </c>
      <c r="BK125" s="182">
        <f>BK126+BK154+BK182+BK217+BK245+BK295+BK317</f>
        <v>0</v>
      </c>
    </row>
    <row r="126" spans="1:65" s="12" customFormat="1" ht="22.9" customHeight="1">
      <c r="B126" s="169"/>
      <c r="C126" s="170"/>
      <c r="D126" s="171" t="s">
        <v>75</v>
      </c>
      <c r="E126" s="183" t="s">
        <v>976</v>
      </c>
      <c r="F126" s="183" t="s">
        <v>977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SUM(P127:P153)</f>
        <v>0</v>
      </c>
      <c r="Q126" s="177"/>
      <c r="R126" s="178">
        <f>SUM(R127:R153)</f>
        <v>0</v>
      </c>
      <c r="S126" s="177"/>
      <c r="T126" s="179">
        <f>SUM(T127:T153)</f>
        <v>0</v>
      </c>
      <c r="AR126" s="180" t="s">
        <v>84</v>
      </c>
      <c r="AT126" s="181" t="s">
        <v>75</v>
      </c>
      <c r="AU126" s="181" t="s">
        <v>84</v>
      </c>
      <c r="AY126" s="180" t="s">
        <v>142</v>
      </c>
      <c r="BK126" s="182">
        <f>SUM(BK127:BK153)</f>
        <v>0</v>
      </c>
    </row>
    <row r="127" spans="1:65" s="2" customFormat="1" ht="24.2" customHeight="1">
      <c r="A127" s="33"/>
      <c r="B127" s="34"/>
      <c r="C127" s="227" t="s">
        <v>84</v>
      </c>
      <c r="D127" s="227" t="s">
        <v>314</v>
      </c>
      <c r="E127" s="228" t="s">
        <v>978</v>
      </c>
      <c r="F127" s="229" t="s">
        <v>979</v>
      </c>
      <c r="G127" s="230" t="s">
        <v>980</v>
      </c>
      <c r="H127" s="231">
        <v>16</v>
      </c>
      <c r="I127" s="232"/>
      <c r="J127" s="233">
        <f t="shared" ref="J127:J153" si="0">ROUND(I127*H127,2)</f>
        <v>0</v>
      </c>
      <c r="K127" s="229" t="s">
        <v>1</v>
      </c>
      <c r="L127" s="234"/>
      <c r="M127" s="235" t="s">
        <v>1</v>
      </c>
      <c r="N127" s="236" t="s">
        <v>41</v>
      </c>
      <c r="O127" s="70"/>
      <c r="P127" s="194">
        <f t="shared" ref="P127:P153" si="1">O127*H127</f>
        <v>0</v>
      </c>
      <c r="Q127" s="194">
        <v>0</v>
      </c>
      <c r="R127" s="194">
        <f t="shared" ref="R127:R153" si="2">Q127*H127</f>
        <v>0</v>
      </c>
      <c r="S127" s="194">
        <v>0</v>
      </c>
      <c r="T127" s="195">
        <f t="shared" ref="T127:T153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317</v>
      </c>
      <c r="AT127" s="196" t="s">
        <v>314</v>
      </c>
      <c r="AU127" s="196" t="s">
        <v>86</v>
      </c>
      <c r="AY127" s="16" t="s">
        <v>142</v>
      </c>
      <c r="BE127" s="197">
        <f t="shared" ref="BE127:BE153" si="4">IF(N127="základní",J127,0)</f>
        <v>0</v>
      </c>
      <c r="BF127" s="197">
        <f t="shared" ref="BF127:BF153" si="5">IF(N127="snížená",J127,0)</f>
        <v>0</v>
      </c>
      <c r="BG127" s="197">
        <f t="shared" ref="BG127:BG153" si="6">IF(N127="zákl. přenesená",J127,0)</f>
        <v>0</v>
      </c>
      <c r="BH127" s="197">
        <f t="shared" ref="BH127:BH153" si="7">IF(N127="sníž. přenesená",J127,0)</f>
        <v>0</v>
      </c>
      <c r="BI127" s="197">
        <f t="shared" ref="BI127:BI153" si="8">IF(N127="nulová",J127,0)</f>
        <v>0</v>
      </c>
      <c r="BJ127" s="16" t="s">
        <v>84</v>
      </c>
      <c r="BK127" s="197">
        <f t="shared" ref="BK127:BK153" si="9">ROUND(I127*H127,2)</f>
        <v>0</v>
      </c>
      <c r="BL127" s="16" t="s">
        <v>193</v>
      </c>
      <c r="BM127" s="196" t="s">
        <v>86</v>
      </c>
    </row>
    <row r="128" spans="1:65" s="2" customFormat="1" ht="33" customHeight="1">
      <c r="A128" s="33"/>
      <c r="B128" s="34"/>
      <c r="C128" s="185" t="s">
        <v>86</v>
      </c>
      <c r="D128" s="185" t="s">
        <v>145</v>
      </c>
      <c r="E128" s="186" t="s">
        <v>981</v>
      </c>
      <c r="F128" s="187" t="s">
        <v>982</v>
      </c>
      <c r="G128" s="188" t="s">
        <v>160</v>
      </c>
      <c r="H128" s="189">
        <v>16</v>
      </c>
      <c r="I128" s="190"/>
      <c r="J128" s="191">
        <f t="shared" si="0"/>
        <v>0</v>
      </c>
      <c r="K128" s="187" t="s">
        <v>1</v>
      </c>
      <c r="L128" s="38"/>
      <c r="M128" s="192" t="s">
        <v>1</v>
      </c>
      <c r="N128" s="193" t="s">
        <v>41</v>
      </c>
      <c r="O128" s="70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193</v>
      </c>
      <c r="AT128" s="196" t="s">
        <v>145</v>
      </c>
      <c r="AU128" s="196" t="s">
        <v>86</v>
      </c>
      <c r="AY128" s="16" t="s">
        <v>142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6" t="s">
        <v>84</v>
      </c>
      <c r="BK128" s="197">
        <f t="shared" si="9"/>
        <v>0</v>
      </c>
      <c r="BL128" s="16" t="s">
        <v>193</v>
      </c>
      <c r="BM128" s="196" t="s">
        <v>150</v>
      </c>
    </row>
    <row r="129" spans="1:65" s="2" customFormat="1" ht="24.2" customHeight="1">
      <c r="A129" s="33"/>
      <c r="B129" s="34"/>
      <c r="C129" s="227" t="s">
        <v>143</v>
      </c>
      <c r="D129" s="227" t="s">
        <v>314</v>
      </c>
      <c r="E129" s="228" t="s">
        <v>983</v>
      </c>
      <c r="F129" s="229" t="s">
        <v>984</v>
      </c>
      <c r="G129" s="230" t="s">
        <v>980</v>
      </c>
      <c r="H129" s="231">
        <v>8</v>
      </c>
      <c r="I129" s="232"/>
      <c r="J129" s="233">
        <f t="shared" si="0"/>
        <v>0</v>
      </c>
      <c r="K129" s="229" t="s">
        <v>1</v>
      </c>
      <c r="L129" s="234"/>
      <c r="M129" s="235" t="s">
        <v>1</v>
      </c>
      <c r="N129" s="236" t="s">
        <v>41</v>
      </c>
      <c r="O129" s="70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317</v>
      </c>
      <c r="AT129" s="196" t="s">
        <v>314</v>
      </c>
      <c r="AU129" s="196" t="s">
        <v>86</v>
      </c>
      <c r="AY129" s="16" t="s">
        <v>142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6" t="s">
        <v>84</v>
      </c>
      <c r="BK129" s="197">
        <f t="shared" si="9"/>
        <v>0</v>
      </c>
      <c r="BL129" s="16" t="s">
        <v>193</v>
      </c>
      <c r="BM129" s="196" t="s">
        <v>156</v>
      </c>
    </row>
    <row r="130" spans="1:65" s="2" customFormat="1" ht="16.5" customHeight="1">
      <c r="A130" s="33"/>
      <c r="B130" s="34"/>
      <c r="C130" s="227" t="s">
        <v>150</v>
      </c>
      <c r="D130" s="227" t="s">
        <v>314</v>
      </c>
      <c r="E130" s="228" t="s">
        <v>985</v>
      </c>
      <c r="F130" s="229" t="s">
        <v>986</v>
      </c>
      <c r="G130" s="230" t="s">
        <v>980</v>
      </c>
      <c r="H130" s="231">
        <v>8</v>
      </c>
      <c r="I130" s="232"/>
      <c r="J130" s="233">
        <f t="shared" si="0"/>
        <v>0</v>
      </c>
      <c r="K130" s="229" t="s">
        <v>1</v>
      </c>
      <c r="L130" s="234"/>
      <c r="M130" s="235" t="s">
        <v>1</v>
      </c>
      <c r="N130" s="236" t="s">
        <v>41</v>
      </c>
      <c r="O130" s="70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317</v>
      </c>
      <c r="AT130" s="196" t="s">
        <v>314</v>
      </c>
      <c r="AU130" s="196" t="s">
        <v>86</v>
      </c>
      <c r="AY130" s="16" t="s">
        <v>142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6" t="s">
        <v>84</v>
      </c>
      <c r="BK130" s="197">
        <f t="shared" si="9"/>
        <v>0</v>
      </c>
      <c r="BL130" s="16" t="s">
        <v>193</v>
      </c>
      <c r="BM130" s="196" t="s">
        <v>170</v>
      </c>
    </row>
    <row r="131" spans="1:65" s="2" customFormat="1" ht="16.5" customHeight="1">
      <c r="A131" s="33"/>
      <c r="B131" s="34"/>
      <c r="C131" s="227" t="s">
        <v>176</v>
      </c>
      <c r="D131" s="227" t="s">
        <v>314</v>
      </c>
      <c r="E131" s="228" t="s">
        <v>987</v>
      </c>
      <c r="F131" s="229" t="s">
        <v>988</v>
      </c>
      <c r="G131" s="230" t="s">
        <v>989</v>
      </c>
      <c r="H131" s="231">
        <v>8</v>
      </c>
      <c r="I131" s="232"/>
      <c r="J131" s="233">
        <f t="shared" si="0"/>
        <v>0</v>
      </c>
      <c r="K131" s="229" t="s">
        <v>1</v>
      </c>
      <c r="L131" s="234"/>
      <c r="M131" s="235" t="s">
        <v>1</v>
      </c>
      <c r="N131" s="236" t="s">
        <v>41</v>
      </c>
      <c r="O131" s="70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317</v>
      </c>
      <c r="AT131" s="196" t="s">
        <v>314</v>
      </c>
      <c r="AU131" s="196" t="s">
        <v>86</v>
      </c>
      <c r="AY131" s="16" t="s">
        <v>142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6" t="s">
        <v>84</v>
      </c>
      <c r="BK131" s="197">
        <f t="shared" si="9"/>
        <v>0</v>
      </c>
      <c r="BL131" s="16" t="s">
        <v>193</v>
      </c>
      <c r="BM131" s="196" t="s">
        <v>179</v>
      </c>
    </row>
    <row r="132" spans="1:65" s="2" customFormat="1" ht="24.2" customHeight="1">
      <c r="A132" s="33"/>
      <c r="B132" s="34"/>
      <c r="C132" s="185" t="s">
        <v>156</v>
      </c>
      <c r="D132" s="185" t="s">
        <v>145</v>
      </c>
      <c r="E132" s="186" t="s">
        <v>990</v>
      </c>
      <c r="F132" s="187" t="s">
        <v>991</v>
      </c>
      <c r="G132" s="188" t="s">
        <v>992</v>
      </c>
      <c r="H132" s="189">
        <v>8</v>
      </c>
      <c r="I132" s="190"/>
      <c r="J132" s="191">
        <f t="shared" si="0"/>
        <v>0</v>
      </c>
      <c r="K132" s="187" t="s">
        <v>1</v>
      </c>
      <c r="L132" s="38"/>
      <c r="M132" s="192" t="s">
        <v>1</v>
      </c>
      <c r="N132" s="193" t="s">
        <v>41</v>
      </c>
      <c r="O132" s="70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193</v>
      </c>
      <c r="AT132" s="196" t="s">
        <v>145</v>
      </c>
      <c r="AU132" s="196" t="s">
        <v>86</v>
      </c>
      <c r="AY132" s="16" t="s">
        <v>142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6" t="s">
        <v>84</v>
      </c>
      <c r="BK132" s="197">
        <f t="shared" si="9"/>
        <v>0</v>
      </c>
      <c r="BL132" s="16" t="s">
        <v>193</v>
      </c>
      <c r="BM132" s="196" t="s">
        <v>8</v>
      </c>
    </row>
    <row r="133" spans="1:65" s="2" customFormat="1" ht="24.2" customHeight="1">
      <c r="A133" s="33"/>
      <c r="B133" s="34"/>
      <c r="C133" s="227" t="s">
        <v>185</v>
      </c>
      <c r="D133" s="227" t="s">
        <v>314</v>
      </c>
      <c r="E133" s="228" t="s">
        <v>993</v>
      </c>
      <c r="F133" s="229" t="s">
        <v>994</v>
      </c>
      <c r="G133" s="230" t="s">
        <v>314</v>
      </c>
      <c r="H133" s="231">
        <v>24</v>
      </c>
      <c r="I133" s="232"/>
      <c r="J133" s="233">
        <f t="shared" si="0"/>
        <v>0</v>
      </c>
      <c r="K133" s="229" t="s">
        <v>1</v>
      </c>
      <c r="L133" s="234"/>
      <c r="M133" s="235" t="s">
        <v>1</v>
      </c>
      <c r="N133" s="236" t="s">
        <v>41</v>
      </c>
      <c r="O133" s="70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317</v>
      </c>
      <c r="AT133" s="196" t="s">
        <v>314</v>
      </c>
      <c r="AU133" s="196" t="s">
        <v>86</v>
      </c>
      <c r="AY133" s="16" t="s">
        <v>142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6" t="s">
        <v>84</v>
      </c>
      <c r="BK133" s="197">
        <f t="shared" si="9"/>
        <v>0</v>
      </c>
      <c r="BL133" s="16" t="s">
        <v>193</v>
      </c>
      <c r="BM133" s="196" t="s">
        <v>188</v>
      </c>
    </row>
    <row r="134" spans="1:65" s="2" customFormat="1" ht="24.2" customHeight="1">
      <c r="A134" s="33"/>
      <c r="B134" s="34"/>
      <c r="C134" s="185" t="s">
        <v>170</v>
      </c>
      <c r="D134" s="185" t="s">
        <v>145</v>
      </c>
      <c r="E134" s="186" t="s">
        <v>995</v>
      </c>
      <c r="F134" s="187" t="s">
        <v>996</v>
      </c>
      <c r="G134" s="188" t="s">
        <v>293</v>
      </c>
      <c r="H134" s="189">
        <v>24</v>
      </c>
      <c r="I134" s="190"/>
      <c r="J134" s="191">
        <f t="shared" si="0"/>
        <v>0</v>
      </c>
      <c r="K134" s="187" t="s">
        <v>1</v>
      </c>
      <c r="L134" s="38"/>
      <c r="M134" s="192" t="s">
        <v>1</v>
      </c>
      <c r="N134" s="193" t="s">
        <v>41</v>
      </c>
      <c r="O134" s="70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193</v>
      </c>
      <c r="AT134" s="196" t="s">
        <v>145</v>
      </c>
      <c r="AU134" s="196" t="s">
        <v>86</v>
      </c>
      <c r="AY134" s="16" t="s">
        <v>142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6" t="s">
        <v>84</v>
      </c>
      <c r="BK134" s="197">
        <f t="shared" si="9"/>
        <v>0</v>
      </c>
      <c r="BL134" s="16" t="s">
        <v>193</v>
      </c>
      <c r="BM134" s="196" t="s">
        <v>193</v>
      </c>
    </row>
    <row r="135" spans="1:65" s="2" customFormat="1" ht="16.5" customHeight="1">
      <c r="A135" s="33"/>
      <c r="B135" s="34"/>
      <c r="C135" s="227" t="s">
        <v>174</v>
      </c>
      <c r="D135" s="227" t="s">
        <v>314</v>
      </c>
      <c r="E135" s="228" t="s">
        <v>997</v>
      </c>
      <c r="F135" s="229" t="s">
        <v>998</v>
      </c>
      <c r="G135" s="230" t="s">
        <v>293</v>
      </c>
      <c r="H135" s="231">
        <v>8</v>
      </c>
      <c r="I135" s="232"/>
      <c r="J135" s="233">
        <f t="shared" si="0"/>
        <v>0</v>
      </c>
      <c r="K135" s="229" t="s">
        <v>1</v>
      </c>
      <c r="L135" s="234"/>
      <c r="M135" s="235" t="s">
        <v>1</v>
      </c>
      <c r="N135" s="236" t="s">
        <v>41</v>
      </c>
      <c r="O135" s="70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317</v>
      </c>
      <c r="AT135" s="196" t="s">
        <v>314</v>
      </c>
      <c r="AU135" s="196" t="s">
        <v>86</v>
      </c>
      <c r="AY135" s="16" t="s">
        <v>142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6" t="s">
        <v>84</v>
      </c>
      <c r="BK135" s="197">
        <f t="shared" si="9"/>
        <v>0</v>
      </c>
      <c r="BL135" s="16" t="s">
        <v>193</v>
      </c>
      <c r="BM135" s="196" t="s">
        <v>198</v>
      </c>
    </row>
    <row r="136" spans="1:65" s="2" customFormat="1" ht="24.2" customHeight="1">
      <c r="A136" s="33"/>
      <c r="B136" s="34"/>
      <c r="C136" s="185" t="s">
        <v>179</v>
      </c>
      <c r="D136" s="185" t="s">
        <v>145</v>
      </c>
      <c r="E136" s="186" t="s">
        <v>999</v>
      </c>
      <c r="F136" s="187" t="s">
        <v>1000</v>
      </c>
      <c r="G136" s="188" t="s">
        <v>293</v>
      </c>
      <c r="H136" s="189">
        <v>8</v>
      </c>
      <c r="I136" s="190"/>
      <c r="J136" s="191">
        <f t="shared" si="0"/>
        <v>0</v>
      </c>
      <c r="K136" s="187" t="s">
        <v>1</v>
      </c>
      <c r="L136" s="38"/>
      <c r="M136" s="192" t="s">
        <v>1</v>
      </c>
      <c r="N136" s="193" t="s">
        <v>41</v>
      </c>
      <c r="O136" s="70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193</v>
      </c>
      <c r="AT136" s="196" t="s">
        <v>145</v>
      </c>
      <c r="AU136" s="196" t="s">
        <v>86</v>
      </c>
      <c r="AY136" s="16" t="s">
        <v>142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6" t="s">
        <v>84</v>
      </c>
      <c r="BK136" s="197">
        <f t="shared" si="9"/>
        <v>0</v>
      </c>
      <c r="BL136" s="16" t="s">
        <v>193</v>
      </c>
      <c r="BM136" s="196" t="s">
        <v>207</v>
      </c>
    </row>
    <row r="137" spans="1:65" s="2" customFormat="1" ht="16.5" customHeight="1">
      <c r="A137" s="33"/>
      <c r="B137" s="34"/>
      <c r="C137" s="227" t="s">
        <v>209</v>
      </c>
      <c r="D137" s="227" t="s">
        <v>314</v>
      </c>
      <c r="E137" s="228" t="s">
        <v>1001</v>
      </c>
      <c r="F137" s="229" t="s">
        <v>1002</v>
      </c>
      <c r="G137" s="230" t="s">
        <v>293</v>
      </c>
      <c r="H137" s="231">
        <v>14</v>
      </c>
      <c r="I137" s="232"/>
      <c r="J137" s="233">
        <f t="shared" si="0"/>
        <v>0</v>
      </c>
      <c r="K137" s="229" t="s">
        <v>1</v>
      </c>
      <c r="L137" s="234"/>
      <c r="M137" s="235" t="s">
        <v>1</v>
      </c>
      <c r="N137" s="236" t="s">
        <v>41</v>
      </c>
      <c r="O137" s="70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317</v>
      </c>
      <c r="AT137" s="196" t="s">
        <v>314</v>
      </c>
      <c r="AU137" s="196" t="s">
        <v>86</v>
      </c>
      <c r="AY137" s="16" t="s">
        <v>142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6" t="s">
        <v>84</v>
      </c>
      <c r="BK137" s="197">
        <f t="shared" si="9"/>
        <v>0</v>
      </c>
      <c r="BL137" s="16" t="s">
        <v>193</v>
      </c>
      <c r="BM137" s="196" t="s">
        <v>212</v>
      </c>
    </row>
    <row r="138" spans="1:65" s="2" customFormat="1" ht="24.2" customHeight="1">
      <c r="A138" s="33"/>
      <c r="B138" s="34"/>
      <c r="C138" s="185" t="s">
        <v>8</v>
      </c>
      <c r="D138" s="185" t="s">
        <v>145</v>
      </c>
      <c r="E138" s="186" t="s">
        <v>999</v>
      </c>
      <c r="F138" s="187" t="s">
        <v>1000</v>
      </c>
      <c r="G138" s="188" t="s">
        <v>293</v>
      </c>
      <c r="H138" s="189">
        <v>14</v>
      </c>
      <c r="I138" s="190"/>
      <c r="J138" s="191">
        <f t="shared" si="0"/>
        <v>0</v>
      </c>
      <c r="K138" s="187" t="s">
        <v>1</v>
      </c>
      <c r="L138" s="38"/>
      <c r="M138" s="192" t="s">
        <v>1</v>
      </c>
      <c r="N138" s="193" t="s">
        <v>41</v>
      </c>
      <c r="O138" s="70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193</v>
      </c>
      <c r="AT138" s="196" t="s">
        <v>145</v>
      </c>
      <c r="AU138" s="196" t="s">
        <v>86</v>
      </c>
      <c r="AY138" s="16" t="s">
        <v>142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6" t="s">
        <v>84</v>
      </c>
      <c r="BK138" s="197">
        <f t="shared" si="9"/>
        <v>0</v>
      </c>
      <c r="BL138" s="16" t="s">
        <v>193</v>
      </c>
      <c r="BM138" s="196" t="s">
        <v>216</v>
      </c>
    </row>
    <row r="139" spans="1:65" s="2" customFormat="1" ht="16.5" customHeight="1">
      <c r="A139" s="33"/>
      <c r="B139" s="34"/>
      <c r="C139" s="227" t="s">
        <v>219</v>
      </c>
      <c r="D139" s="227" t="s">
        <v>314</v>
      </c>
      <c r="E139" s="228" t="s">
        <v>1003</v>
      </c>
      <c r="F139" s="229" t="s">
        <v>1004</v>
      </c>
      <c r="G139" s="230" t="s">
        <v>293</v>
      </c>
      <c r="H139" s="231">
        <v>72</v>
      </c>
      <c r="I139" s="232"/>
      <c r="J139" s="233">
        <f t="shared" si="0"/>
        <v>0</v>
      </c>
      <c r="K139" s="229" t="s">
        <v>1</v>
      </c>
      <c r="L139" s="234"/>
      <c r="M139" s="235" t="s">
        <v>1</v>
      </c>
      <c r="N139" s="236" t="s">
        <v>41</v>
      </c>
      <c r="O139" s="70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317</v>
      </c>
      <c r="AT139" s="196" t="s">
        <v>314</v>
      </c>
      <c r="AU139" s="196" t="s">
        <v>86</v>
      </c>
      <c r="AY139" s="16" t="s">
        <v>142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6" t="s">
        <v>84</v>
      </c>
      <c r="BK139" s="197">
        <f t="shared" si="9"/>
        <v>0</v>
      </c>
      <c r="BL139" s="16" t="s">
        <v>193</v>
      </c>
      <c r="BM139" s="196" t="s">
        <v>222</v>
      </c>
    </row>
    <row r="140" spans="1:65" s="2" customFormat="1" ht="24.2" customHeight="1">
      <c r="A140" s="33"/>
      <c r="B140" s="34"/>
      <c r="C140" s="185" t="s">
        <v>188</v>
      </c>
      <c r="D140" s="185" t="s">
        <v>145</v>
      </c>
      <c r="E140" s="186" t="s">
        <v>1005</v>
      </c>
      <c r="F140" s="187" t="s">
        <v>1006</v>
      </c>
      <c r="G140" s="188" t="s">
        <v>293</v>
      </c>
      <c r="H140" s="189">
        <v>72</v>
      </c>
      <c r="I140" s="190"/>
      <c r="J140" s="191">
        <f t="shared" si="0"/>
        <v>0</v>
      </c>
      <c r="K140" s="187" t="s">
        <v>1</v>
      </c>
      <c r="L140" s="38"/>
      <c r="M140" s="192" t="s">
        <v>1</v>
      </c>
      <c r="N140" s="193" t="s">
        <v>41</v>
      </c>
      <c r="O140" s="70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193</v>
      </c>
      <c r="AT140" s="196" t="s">
        <v>145</v>
      </c>
      <c r="AU140" s="196" t="s">
        <v>86</v>
      </c>
      <c r="AY140" s="16" t="s">
        <v>142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6" t="s">
        <v>84</v>
      </c>
      <c r="BK140" s="197">
        <f t="shared" si="9"/>
        <v>0</v>
      </c>
      <c r="BL140" s="16" t="s">
        <v>193</v>
      </c>
      <c r="BM140" s="196" t="s">
        <v>228</v>
      </c>
    </row>
    <row r="141" spans="1:65" s="2" customFormat="1" ht="24.2" customHeight="1">
      <c r="A141" s="33"/>
      <c r="B141" s="34"/>
      <c r="C141" s="227" t="s">
        <v>234</v>
      </c>
      <c r="D141" s="227" t="s">
        <v>314</v>
      </c>
      <c r="E141" s="228" t="s">
        <v>1007</v>
      </c>
      <c r="F141" s="229" t="s">
        <v>1008</v>
      </c>
      <c r="G141" s="230" t="s">
        <v>980</v>
      </c>
      <c r="H141" s="231">
        <v>3</v>
      </c>
      <c r="I141" s="232"/>
      <c r="J141" s="233">
        <f t="shared" si="0"/>
        <v>0</v>
      </c>
      <c r="K141" s="229" t="s">
        <v>1</v>
      </c>
      <c r="L141" s="234"/>
      <c r="M141" s="235" t="s">
        <v>1</v>
      </c>
      <c r="N141" s="236" t="s">
        <v>41</v>
      </c>
      <c r="O141" s="70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317</v>
      </c>
      <c r="AT141" s="196" t="s">
        <v>314</v>
      </c>
      <c r="AU141" s="196" t="s">
        <v>86</v>
      </c>
      <c r="AY141" s="16" t="s">
        <v>142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6" t="s">
        <v>84</v>
      </c>
      <c r="BK141" s="197">
        <f t="shared" si="9"/>
        <v>0</v>
      </c>
      <c r="BL141" s="16" t="s">
        <v>193</v>
      </c>
      <c r="BM141" s="196" t="s">
        <v>313</v>
      </c>
    </row>
    <row r="142" spans="1:65" s="2" customFormat="1" ht="24.2" customHeight="1">
      <c r="A142" s="33"/>
      <c r="B142" s="34"/>
      <c r="C142" s="185" t="s">
        <v>193</v>
      </c>
      <c r="D142" s="185" t="s">
        <v>145</v>
      </c>
      <c r="E142" s="186" t="s">
        <v>1009</v>
      </c>
      <c r="F142" s="187" t="s">
        <v>1010</v>
      </c>
      <c r="G142" s="188" t="s">
        <v>160</v>
      </c>
      <c r="H142" s="189">
        <v>3</v>
      </c>
      <c r="I142" s="190"/>
      <c r="J142" s="191">
        <f t="shared" si="0"/>
        <v>0</v>
      </c>
      <c r="K142" s="187" t="s">
        <v>1</v>
      </c>
      <c r="L142" s="38"/>
      <c r="M142" s="192" t="s">
        <v>1</v>
      </c>
      <c r="N142" s="193" t="s">
        <v>41</v>
      </c>
      <c r="O142" s="70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193</v>
      </c>
      <c r="AT142" s="196" t="s">
        <v>145</v>
      </c>
      <c r="AU142" s="196" t="s">
        <v>86</v>
      </c>
      <c r="AY142" s="16" t="s">
        <v>142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6" t="s">
        <v>84</v>
      </c>
      <c r="BK142" s="197">
        <f t="shared" si="9"/>
        <v>0</v>
      </c>
      <c r="BL142" s="16" t="s">
        <v>193</v>
      </c>
      <c r="BM142" s="196" t="s">
        <v>317</v>
      </c>
    </row>
    <row r="143" spans="1:65" s="2" customFormat="1" ht="16.5" customHeight="1">
      <c r="A143" s="33"/>
      <c r="B143" s="34"/>
      <c r="C143" s="227" t="s">
        <v>244</v>
      </c>
      <c r="D143" s="227" t="s">
        <v>314</v>
      </c>
      <c r="E143" s="228" t="s">
        <v>1011</v>
      </c>
      <c r="F143" s="229" t="s">
        <v>1012</v>
      </c>
      <c r="G143" s="230" t="s">
        <v>1013</v>
      </c>
      <c r="H143" s="231">
        <v>7.2</v>
      </c>
      <c r="I143" s="232"/>
      <c r="J143" s="233">
        <f t="shared" si="0"/>
        <v>0</v>
      </c>
      <c r="K143" s="229" t="s">
        <v>1</v>
      </c>
      <c r="L143" s="234"/>
      <c r="M143" s="235" t="s">
        <v>1</v>
      </c>
      <c r="N143" s="236" t="s">
        <v>41</v>
      </c>
      <c r="O143" s="70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317</v>
      </c>
      <c r="AT143" s="196" t="s">
        <v>314</v>
      </c>
      <c r="AU143" s="196" t="s">
        <v>86</v>
      </c>
      <c r="AY143" s="16" t="s">
        <v>142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6" t="s">
        <v>84</v>
      </c>
      <c r="BK143" s="197">
        <f t="shared" si="9"/>
        <v>0</v>
      </c>
      <c r="BL143" s="16" t="s">
        <v>193</v>
      </c>
      <c r="BM143" s="196" t="s">
        <v>332</v>
      </c>
    </row>
    <row r="144" spans="1:65" s="2" customFormat="1" ht="16.5" customHeight="1">
      <c r="A144" s="33"/>
      <c r="B144" s="34"/>
      <c r="C144" s="227" t="s">
        <v>198</v>
      </c>
      <c r="D144" s="227" t="s">
        <v>314</v>
      </c>
      <c r="E144" s="228" t="s">
        <v>1014</v>
      </c>
      <c r="F144" s="229" t="s">
        <v>1015</v>
      </c>
      <c r="G144" s="230" t="s">
        <v>992</v>
      </c>
      <c r="H144" s="231">
        <v>66</v>
      </c>
      <c r="I144" s="232"/>
      <c r="J144" s="233">
        <f t="shared" si="0"/>
        <v>0</v>
      </c>
      <c r="K144" s="229" t="s">
        <v>1</v>
      </c>
      <c r="L144" s="234"/>
      <c r="M144" s="235" t="s">
        <v>1</v>
      </c>
      <c r="N144" s="236" t="s">
        <v>41</v>
      </c>
      <c r="O144" s="70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317</v>
      </c>
      <c r="AT144" s="196" t="s">
        <v>314</v>
      </c>
      <c r="AU144" s="196" t="s">
        <v>86</v>
      </c>
      <c r="AY144" s="16" t="s">
        <v>142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6" t="s">
        <v>84</v>
      </c>
      <c r="BK144" s="197">
        <f t="shared" si="9"/>
        <v>0</v>
      </c>
      <c r="BL144" s="16" t="s">
        <v>193</v>
      </c>
      <c r="BM144" s="196" t="s">
        <v>341</v>
      </c>
    </row>
    <row r="145" spans="1:65" s="2" customFormat="1" ht="24.2" customHeight="1">
      <c r="A145" s="33"/>
      <c r="B145" s="34"/>
      <c r="C145" s="185" t="s">
        <v>253</v>
      </c>
      <c r="D145" s="185" t="s">
        <v>145</v>
      </c>
      <c r="E145" s="186" t="s">
        <v>1016</v>
      </c>
      <c r="F145" s="187" t="s">
        <v>1017</v>
      </c>
      <c r="G145" s="188" t="s">
        <v>160</v>
      </c>
      <c r="H145" s="189">
        <v>66</v>
      </c>
      <c r="I145" s="190"/>
      <c r="J145" s="191">
        <f t="shared" si="0"/>
        <v>0</v>
      </c>
      <c r="K145" s="187" t="s">
        <v>1</v>
      </c>
      <c r="L145" s="38"/>
      <c r="M145" s="192" t="s">
        <v>1</v>
      </c>
      <c r="N145" s="193" t="s">
        <v>41</v>
      </c>
      <c r="O145" s="70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193</v>
      </c>
      <c r="AT145" s="196" t="s">
        <v>145</v>
      </c>
      <c r="AU145" s="196" t="s">
        <v>86</v>
      </c>
      <c r="AY145" s="16" t="s">
        <v>142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6" t="s">
        <v>84</v>
      </c>
      <c r="BK145" s="197">
        <f t="shared" si="9"/>
        <v>0</v>
      </c>
      <c r="BL145" s="16" t="s">
        <v>193</v>
      </c>
      <c r="BM145" s="196" t="s">
        <v>349</v>
      </c>
    </row>
    <row r="146" spans="1:65" s="2" customFormat="1" ht="16.5" customHeight="1">
      <c r="A146" s="33"/>
      <c r="B146" s="34"/>
      <c r="C146" s="227" t="s">
        <v>207</v>
      </c>
      <c r="D146" s="227" t="s">
        <v>314</v>
      </c>
      <c r="E146" s="228" t="s">
        <v>1018</v>
      </c>
      <c r="F146" s="229" t="s">
        <v>1019</v>
      </c>
      <c r="G146" s="230" t="s">
        <v>992</v>
      </c>
      <c r="H146" s="231">
        <v>12</v>
      </c>
      <c r="I146" s="232"/>
      <c r="J146" s="233">
        <f t="shared" si="0"/>
        <v>0</v>
      </c>
      <c r="K146" s="229" t="s">
        <v>1</v>
      </c>
      <c r="L146" s="234"/>
      <c r="M146" s="235" t="s">
        <v>1</v>
      </c>
      <c r="N146" s="236" t="s">
        <v>41</v>
      </c>
      <c r="O146" s="70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317</v>
      </c>
      <c r="AT146" s="196" t="s">
        <v>314</v>
      </c>
      <c r="AU146" s="196" t="s">
        <v>86</v>
      </c>
      <c r="AY146" s="16" t="s">
        <v>142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6" t="s">
        <v>84</v>
      </c>
      <c r="BK146" s="197">
        <f t="shared" si="9"/>
        <v>0</v>
      </c>
      <c r="BL146" s="16" t="s">
        <v>193</v>
      </c>
      <c r="BM146" s="196" t="s">
        <v>238</v>
      </c>
    </row>
    <row r="147" spans="1:65" s="2" customFormat="1" ht="24.2" customHeight="1">
      <c r="A147" s="33"/>
      <c r="B147" s="34"/>
      <c r="C147" s="185" t="s">
        <v>7</v>
      </c>
      <c r="D147" s="185" t="s">
        <v>145</v>
      </c>
      <c r="E147" s="186" t="s">
        <v>1020</v>
      </c>
      <c r="F147" s="187" t="s">
        <v>1021</v>
      </c>
      <c r="G147" s="188" t="s">
        <v>160</v>
      </c>
      <c r="H147" s="189">
        <v>12</v>
      </c>
      <c r="I147" s="190"/>
      <c r="J147" s="191">
        <f t="shared" si="0"/>
        <v>0</v>
      </c>
      <c r="K147" s="187" t="s">
        <v>1</v>
      </c>
      <c r="L147" s="38"/>
      <c r="M147" s="192" t="s">
        <v>1</v>
      </c>
      <c r="N147" s="193" t="s">
        <v>41</v>
      </c>
      <c r="O147" s="70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193</v>
      </c>
      <c r="AT147" s="196" t="s">
        <v>145</v>
      </c>
      <c r="AU147" s="196" t="s">
        <v>86</v>
      </c>
      <c r="AY147" s="16" t="s">
        <v>142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6" t="s">
        <v>84</v>
      </c>
      <c r="BK147" s="197">
        <f t="shared" si="9"/>
        <v>0</v>
      </c>
      <c r="BL147" s="16" t="s">
        <v>193</v>
      </c>
      <c r="BM147" s="196" t="s">
        <v>242</v>
      </c>
    </row>
    <row r="148" spans="1:65" s="2" customFormat="1" ht="16.5" customHeight="1">
      <c r="A148" s="33"/>
      <c r="B148" s="34"/>
      <c r="C148" s="227" t="s">
        <v>212</v>
      </c>
      <c r="D148" s="227" t="s">
        <v>314</v>
      </c>
      <c r="E148" s="228" t="s">
        <v>1022</v>
      </c>
      <c r="F148" s="229" t="s">
        <v>1023</v>
      </c>
      <c r="G148" s="230" t="s">
        <v>992</v>
      </c>
      <c r="H148" s="231">
        <v>3</v>
      </c>
      <c r="I148" s="232"/>
      <c r="J148" s="233">
        <f t="shared" si="0"/>
        <v>0</v>
      </c>
      <c r="K148" s="229" t="s">
        <v>1</v>
      </c>
      <c r="L148" s="234"/>
      <c r="M148" s="235" t="s">
        <v>1</v>
      </c>
      <c r="N148" s="236" t="s">
        <v>41</v>
      </c>
      <c r="O148" s="70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317</v>
      </c>
      <c r="AT148" s="196" t="s">
        <v>314</v>
      </c>
      <c r="AU148" s="196" t="s">
        <v>86</v>
      </c>
      <c r="AY148" s="16" t="s">
        <v>142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6" t="s">
        <v>84</v>
      </c>
      <c r="BK148" s="197">
        <f t="shared" si="9"/>
        <v>0</v>
      </c>
      <c r="BL148" s="16" t="s">
        <v>193</v>
      </c>
      <c r="BM148" s="196" t="s">
        <v>247</v>
      </c>
    </row>
    <row r="149" spans="1:65" s="2" customFormat="1" ht="24.2" customHeight="1">
      <c r="A149" s="33"/>
      <c r="B149" s="34"/>
      <c r="C149" s="185" t="s">
        <v>274</v>
      </c>
      <c r="D149" s="185" t="s">
        <v>145</v>
      </c>
      <c r="E149" s="186" t="s">
        <v>1024</v>
      </c>
      <c r="F149" s="187" t="s">
        <v>1025</v>
      </c>
      <c r="G149" s="188" t="s">
        <v>160</v>
      </c>
      <c r="H149" s="189">
        <v>3</v>
      </c>
      <c r="I149" s="190"/>
      <c r="J149" s="191">
        <f t="shared" si="0"/>
        <v>0</v>
      </c>
      <c r="K149" s="187" t="s">
        <v>1</v>
      </c>
      <c r="L149" s="38"/>
      <c r="M149" s="192" t="s">
        <v>1</v>
      </c>
      <c r="N149" s="193" t="s">
        <v>41</v>
      </c>
      <c r="O149" s="70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193</v>
      </c>
      <c r="AT149" s="196" t="s">
        <v>145</v>
      </c>
      <c r="AU149" s="196" t="s">
        <v>86</v>
      </c>
      <c r="AY149" s="16" t="s">
        <v>142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6" t="s">
        <v>84</v>
      </c>
      <c r="BK149" s="197">
        <f t="shared" si="9"/>
        <v>0</v>
      </c>
      <c r="BL149" s="16" t="s">
        <v>193</v>
      </c>
      <c r="BM149" s="196" t="s">
        <v>251</v>
      </c>
    </row>
    <row r="150" spans="1:65" s="2" customFormat="1" ht="33" customHeight="1">
      <c r="A150" s="33"/>
      <c r="B150" s="34"/>
      <c r="C150" s="185" t="s">
        <v>216</v>
      </c>
      <c r="D150" s="185" t="s">
        <v>145</v>
      </c>
      <c r="E150" s="186" t="s">
        <v>1026</v>
      </c>
      <c r="F150" s="187" t="s">
        <v>1027</v>
      </c>
      <c r="G150" s="188" t="s">
        <v>160</v>
      </c>
      <c r="H150" s="189">
        <v>12</v>
      </c>
      <c r="I150" s="190"/>
      <c r="J150" s="191">
        <f t="shared" si="0"/>
        <v>0</v>
      </c>
      <c r="K150" s="187" t="s">
        <v>1</v>
      </c>
      <c r="L150" s="38"/>
      <c r="M150" s="192" t="s">
        <v>1</v>
      </c>
      <c r="N150" s="193" t="s">
        <v>41</v>
      </c>
      <c r="O150" s="70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150</v>
      </c>
      <c r="AT150" s="196" t="s">
        <v>145</v>
      </c>
      <c r="AU150" s="196" t="s">
        <v>86</v>
      </c>
      <c r="AY150" s="16" t="s">
        <v>142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6" t="s">
        <v>84</v>
      </c>
      <c r="BK150" s="197">
        <f t="shared" si="9"/>
        <v>0</v>
      </c>
      <c r="BL150" s="16" t="s">
        <v>150</v>
      </c>
      <c r="BM150" s="196" t="s">
        <v>256</v>
      </c>
    </row>
    <row r="151" spans="1:65" s="2" customFormat="1" ht="37.9" customHeight="1">
      <c r="A151" s="33"/>
      <c r="B151" s="34"/>
      <c r="C151" s="185" t="s">
        <v>286</v>
      </c>
      <c r="D151" s="185" t="s">
        <v>145</v>
      </c>
      <c r="E151" s="186" t="s">
        <v>1028</v>
      </c>
      <c r="F151" s="187" t="s">
        <v>1029</v>
      </c>
      <c r="G151" s="188" t="s">
        <v>160</v>
      </c>
      <c r="H151" s="189">
        <v>8</v>
      </c>
      <c r="I151" s="190"/>
      <c r="J151" s="191">
        <f t="shared" si="0"/>
        <v>0</v>
      </c>
      <c r="K151" s="187" t="s">
        <v>1</v>
      </c>
      <c r="L151" s="38"/>
      <c r="M151" s="192" t="s">
        <v>1</v>
      </c>
      <c r="N151" s="193" t="s">
        <v>41</v>
      </c>
      <c r="O151" s="70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150</v>
      </c>
      <c r="AT151" s="196" t="s">
        <v>145</v>
      </c>
      <c r="AU151" s="196" t="s">
        <v>86</v>
      </c>
      <c r="AY151" s="16" t="s">
        <v>142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6" t="s">
        <v>84</v>
      </c>
      <c r="BK151" s="197">
        <f t="shared" si="9"/>
        <v>0</v>
      </c>
      <c r="BL151" s="16" t="s">
        <v>150</v>
      </c>
      <c r="BM151" s="196" t="s">
        <v>408</v>
      </c>
    </row>
    <row r="152" spans="1:65" s="2" customFormat="1" ht="33" customHeight="1">
      <c r="A152" s="33"/>
      <c r="B152" s="34"/>
      <c r="C152" s="185" t="s">
        <v>222</v>
      </c>
      <c r="D152" s="185" t="s">
        <v>145</v>
      </c>
      <c r="E152" s="186" t="s">
        <v>1030</v>
      </c>
      <c r="F152" s="187" t="s">
        <v>1031</v>
      </c>
      <c r="G152" s="188" t="s">
        <v>293</v>
      </c>
      <c r="H152" s="189">
        <v>11.7</v>
      </c>
      <c r="I152" s="190"/>
      <c r="J152" s="191">
        <f t="shared" si="0"/>
        <v>0</v>
      </c>
      <c r="K152" s="187" t="s">
        <v>1</v>
      </c>
      <c r="L152" s="38"/>
      <c r="M152" s="192" t="s">
        <v>1</v>
      </c>
      <c r="N152" s="193" t="s">
        <v>41</v>
      </c>
      <c r="O152" s="70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150</v>
      </c>
      <c r="AT152" s="196" t="s">
        <v>145</v>
      </c>
      <c r="AU152" s="196" t="s">
        <v>86</v>
      </c>
      <c r="AY152" s="16" t="s">
        <v>142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6" t="s">
        <v>84</v>
      </c>
      <c r="BK152" s="197">
        <f t="shared" si="9"/>
        <v>0</v>
      </c>
      <c r="BL152" s="16" t="s">
        <v>150</v>
      </c>
      <c r="BM152" s="196" t="s">
        <v>261</v>
      </c>
    </row>
    <row r="153" spans="1:65" s="2" customFormat="1" ht="33" customHeight="1">
      <c r="A153" s="33"/>
      <c r="B153" s="34"/>
      <c r="C153" s="185" t="s">
        <v>297</v>
      </c>
      <c r="D153" s="185" t="s">
        <v>145</v>
      </c>
      <c r="E153" s="186" t="s">
        <v>1032</v>
      </c>
      <c r="F153" s="187" t="s">
        <v>1033</v>
      </c>
      <c r="G153" s="188" t="s">
        <v>992</v>
      </c>
      <c r="H153" s="189">
        <v>1</v>
      </c>
      <c r="I153" s="190"/>
      <c r="J153" s="191">
        <f t="shared" si="0"/>
        <v>0</v>
      </c>
      <c r="K153" s="187" t="s">
        <v>1</v>
      </c>
      <c r="L153" s="38"/>
      <c r="M153" s="192" t="s">
        <v>1</v>
      </c>
      <c r="N153" s="193" t="s">
        <v>41</v>
      </c>
      <c r="O153" s="70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150</v>
      </c>
      <c r="AT153" s="196" t="s">
        <v>145</v>
      </c>
      <c r="AU153" s="196" t="s">
        <v>86</v>
      </c>
      <c r="AY153" s="16" t="s">
        <v>142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6" t="s">
        <v>84</v>
      </c>
      <c r="BK153" s="197">
        <f t="shared" si="9"/>
        <v>0</v>
      </c>
      <c r="BL153" s="16" t="s">
        <v>150</v>
      </c>
      <c r="BM153" s="196" t="s">
        <v>271</v>
      </c>
    </row>
    <row r="154" spans="1:65" s="12" customFormat="1" ht="22.9" customHeight="1">
      <c r="B154" s="169"/>
      <c r="C154" s="170"/>
      <c r="D154" s="171" t="s">
        <v>75</v>
      </c>
      <c r="E154" s="183" t="s">
        <v>1034</v>
      </c>
      <c r="F154" s="183" t="s">
        <v>1035</v>
      </c>
      <c r="G154" s="170"/>
      <c r="H154" s="170"/>
      <c r="I154" s="173"/>
      <c r="J154" s="184">
        <f>BK154</f>
        <v>0</v>
      </c>
      <c r="K154" s="170"/>
      <c r="L154" s="175"/>
      <c r="M154" s="176"/>
      <c r="N154" s="177"/>
      <c r="O154" s="177"/>
      <c r="P154" s="178">
        <f>SUM(P155:P181)</f>
        <v>0</v>
      </c>
      <c r="Q154" s="177"/>
      <c r="R154" s="178">
        <f>SUM(R155:R181)</f>
        <v>0</v>
      </c>
      <c r="S154" s="177"/>
      <c r="T154" s="179">
        <f>SUM(T155:T181)</f>
        <v>0</v>
      </c>
      <c r="AR154" s="180" t="s">
        <v>84</v>
      </c>
      <c r="AT154" s="181" t="s">
        <v>75</v>
      </c>
      <c r="AU154" s="181" t="s">
        <v>84</v>
      </c>
      <c r="AY154" s="180" t="s">
        <v>142</v>
      </c>
      <c r="BK154" s="182">
        <f>SUM(BK155:BK181)</f>
        <v>0</v>
      </c>
    </row>
    <row r="155" spans="1:65" s="2" customFormat="1" ht="24.2" customHeight="1">
      <c r="A155" s="33"/>
      <c r="B155" s="34"/>
      <c r="C155" s="227" t="s">
        <v>228</v>
      </c>
      <c r="D155" s="227" t="s">
        <v>314</v>
      </c>
      <c r="E155" s="228" t="s">
        <v>978</v>
      </c>
      <c r="F155" s="229" t="s">
        <v>979</v>
      </c>
      <c r="G155" s="230" t="s">
        <v>980</v>
      </c>
      <c r="H155" s="231">
        <v>28</v>
      </c>
      <c r="I155" s="232"/>
      <c r="J155" s="233">
        <f t="shared" ref="J155:J181" si="10">ROUND(I155*H155,2)</f>
        <v>0</v>
      </c>
      <c r="K155" s="229" t="s">
        <v>1</v>
      </c>
      <c r="L155" s="234"/>
      <c r="M155" s="235" t="s">
        <v>1</v>
      </c>
      <c r="N155" s="236" t="s">
        <v>41</v>
      </c>
      <c r="O155" s="70"/>
      <c r="P155" s="194">
        <f t="shared" ref="P155:P181" si="11">O155*H155</f>
        <v>0</v>
      </c>
      <c r="Q155" s="194">
        <v>0</v>
      </c>
      <c r="R155" s="194">
        <f t="shared" ref="R155:R181" si="12">Q155*H155</f>
        <v>0</v>
      </c>
      <c r="S155" s="194">
        <v>0</v>
      </c>
      <c r="T155" s="195">
        <f t="shared" ref="T155:T181" si="13"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317</v>
      </c>
      <c r="AT155" s="196" t="s">
        <v>314</v>
      </c>
      <c r="AU155" s="196" t="s">
        <v>86</v>
      </c>
      <c r="AY155" s="16" t="s">
        <v>142</v>
      </c>
      <c r="BE155" s="197">
        <f t="shared" ref="BE155:BE181" si="14">IF(N155="základní",J155,0)</f>
        <v>0</v>
      </c>
      <c r="BF155" s="197">
        <f t="shared" ref="BF155:BF181" si="15">IF(N155="snížená",J155,0)</f>
        <v>0</v>
      </c>
      <c r="BG155" s="197">
        <f t="shared" ref="BG155:BG181" si="16">IF(N155="zákl. přenesená",J155,0)</f>
        <v>0</v>
      </c>
      <c r="BH155" s="197">
        <f t="shared" ref="BH155:BH181" si="17">IF(N155="sníž. přenesená",J155,0)</f>
        <v>0</v>
      </c>
      <c r="BI155" s="197">
        <f t="shared" ref="BI155:BI181" si="18">IF(N155="nulová",J155,0)</f>
        <v>0</v>
      </c>
      <c r="BJ155" s="16" t="s">
        <v>84</v>
      </c>
      <c r="BK155" s="197">
        <f t="shared" ref="BK155:BK181" si="19">ROUND(I155*H155,2)</f>
        <v>0</v>
      </c>
      <c r="BL155" s="16" t="s">
        <v>193</v>
      </c>
      <c r="BM155" s="196" t="s">
        <v>439</v>
      </c>
    </row>
    <row r="156" spans="1:65" s="2" customFormat="1" ht="33" customHeight="1">
      <c r="A156" s="33"/>
      <c r="B156" s="34"/>
      <c r="C156" s="185" t="s">
        <v>308</v>
      </c>
      <c r="D156" s="185" t="s">
        <v>145</v>
      </c>
      <c r="E156" s="186" t="s">
        <v>981</v>
      </c>
      <c r="F156" s="187" t="s">
        <v>982</v>
      </c>
      <c r="G156" s="188" t="s">
        <v>160</v>
      </c>
      <c r="H156" s="189">
        <v>28</v>
      </c>
      <c r="I156" s="190"/>
      <c r="J156" s="191">
        <f t="shared" si="10"/>
        <v>0</v>
      </c>
      <c r="K156" s="187" t="s">
        <v>1</v>
      </c>
      <c r="L156" s="38"/>
      <c r="M156" s="192" t="s">
        <v>1</v>
      </c>
      <c r="N156" s="193" t="s">
        <v>41</v>
      </c>
      <c r="O156" s="70"/>
      <c r="P156" s="194">
        <f t="shared" si="11"/>
        <v>0</v>
      </c>
      <c r="Q156" s="194">
        <v>0</v>
      </c>
      <c r="R156" s="194">
        <f t="shared" si="12"/>
        <v>0</v>
      </c>
      <c r="S156" s="194">
        <v>0</v>
      </c>
      <c r="T156" s="195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193</v>
      </c>
      <c r="AT156" s="196" t="s">
        <v>145</v>
      </c>
      <c r="AU156" s="196" t="s">
        <v>86</v>
      </c>
      <c r="AY156" s="16" t="s">
        <v>142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6" t="s">
        <v>84</v>
      </c>
      <c r="BK156" s="197">
        <f t="shared" si="19"/>
        <v>0</v>
      </c>
      <c r="BL156" s="16" t="s">
        <v>193</v>
      </c>
      <c r="BM156" s="196" t="s">
        <v>452</v>
      </c>
    </row>
    <row r="157" spans="1:65" s="2" customFormat="1" ht="24.2" customHeight="1">
      <c r="A157" s="33"/>
      <c r="B157" s="34"/>
      <c r="C157" s="227" t="s">
        <v>313</v>
      </c>
      <c r="D157" s="227" t="s">
        <v>314</v>
      </c>
      <c r="E157" s="228" t="s">
        <v>983</v>
      </c>
      <c r="F157" s="229" t="s">
        <v>984</v>
      </c>
      <c r="G157" s="230" t="s">
        <v>980</v>
      </c>
      <c r="H157" s="231">
        <v>14</v>
      </c>
      <c r="I157" s="232"/>
      <c r="J157" s="233">
        <f t="shared" si="10"/>
        <v>0</v>
      </c>
      <c r="K157" s="229" t="s">
        <v>1</v>
      </c>
      <c r="L157" s="234"/>
      <c r="M157" s="235" t="s">
        <v>1</v>
      </c>
      <c r="N157" s="236" t="s">
        <v>41</v>
      </c>
      <c r="O157" s="70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317</v>
      </c>
      <c r="AT157" s="196" t="s">
        <v>314</v>
      </c>
      <c r="AU157" s="196" t="s">
        <v>86</v>
      </c>
      <c r="AY157" s="16" t="s">
        <v>142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6" t="s">
        <v>84</v>
      </c>
      <c r="BK157" s="197">
        <f t="shared" si="19"/>
        <v>0</v>
      </c>
      <c r="BL157" s="16" t="s">
        <v>193</v>
      </c>
      <c r="BM157" s="196" t="s">
        <v>462</v>
      </c>
    </row>
    <row r="158" spans="1:65" s="2" customFormat="1" ht="16.5" customHeight="1">
      <c r="A158" s="33"/>
      <c r="B158" s="34"/>
      <c r="C158" s="227" t="s">
        <v>319</v>
      </c>
      <c r="D158" s="227" t="s">
        <v>314</v>
      </c>
      <c r="E158" s="228" t="s">
        <v>985</v>
      </c>
      <c r="F158" s="229" t="s">
        <v>986</v>
      </c>
      <c r="G158" s="230" t="s">
        <v>980</v>
      </c>
      <c r="H158" s="231">
        <v>14</v>
      </c>
      <c r="I158" s="232"/>
      <c r="J158" s="233">
        <f t="shared" si="10"/>
        <v>0</v>
      </c>
      <c r="K158" s="229" t="s">
        <v>1</v>
      </c>
      <c r="L158" s="234"/>
      <c r="M158" s="235" t="s">
        <v>1</v>
      </c>
      <c r="N158" s="236" t="s">
        <v>41</v>
      </c>
      <c r="O158" s="70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317</v>
      </c>
      <c r="AT158" s="196" t="s">
        <v>314</v>
      </c>
      <c r="AU158" s="196" t="s">
        <v>86</v>
      </c>
      <c r="AY158" s="16" t="s">
        <v>142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6" t="s">
        <v>84</v>
      </c>
      <c r="BK158" s="197">
        <f t="shared" si="19"/>
        <v>0</v>
      </c>
      <c r="BL158" s="16" t="s">
        <v>193</v>
      </c>
      <c r="BM158" s="196" t="s">
        <v>306</v>
      </c>
    </row>
    <row r="159" spans="1:65" s="2" customFormat="1" ht="16.5" customHeight="1">
      <c r="A159" s="33"/>
      <c r="B159" s="34"/>
      <c r="C159" s="227" t="s">
        <v>317</v>
      </c>
      <c r="D159" s="227" t="s">
        <v>314</v>
      </c>
      <c r="E159" s="228" t="s">
        <v>987</v>
      </c>
      <c r="F159" s="229" t="s">
        <v>988</v>
      </c>
      <c r="G159" s="230" t="s">
        <v>989</v>
      </c>
      <c r="H159" s="231">
        <v>14</v>
      </c>
      <c r="I159" s="232"/>
      <c r="J159" s="233">
        <f t="shared" si="10"/>
        <v>0</v>
      </c>
      <c r="K159" s="229" t="s">
        <v>1</v>
      </c>
      <c r="L159" s="234"/>
      <c r="M159" s="235" t="s">
        <v>1</v>
      </c>
      <c r="N159" s="236" t="s">
        <v>41</v>
      </c>
      <c r="O159" s="70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317</v>
      </c>
      <c r="AT159" s="196" t="s">
        <v>314</v>
      </c>
      <c r="AU159" s="196" t="s">
        <v>86</v>
      </c>
      <c r="AY159" s="16" t="s">
        <v>142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6" t="s">
        <v>84</v>
      </c>
      <c r="BK159" s="197">
        <f t="shared" si="19"/>
        <v>0</v>
      </c>
      <c r="BL159" s="16" t="s">
        <v>193</v>
      </c>
      <c r="BM159" s="196" t="s">
        <v>311</v>
      </c>
    </row>
    <row r="160" spans="1:65" s="2" customFormat="1" ht="24.2" customHeight="1">
      <c r="A160" s="33"/>
      <c r="B160" s="34"/>
      <c r="C160" s="185" t="s">
        <v>327</v>
      </c>
      <c r="D160" s="185" t="s">
        <v>145</v>
      </c>
      <c r="E160" s="186" t="s">
        <v>990</v>
      </c>
      <c r="F160" s="187" t="s">
        <v>991</v>
      </c>
      <c r="G160" s="188" t="s">
        <v>992</v>
      </c>
      <c r="H160" s="189">
        <v>14</v>
      </c>
      <c r="I160" s="190"/>
      <c r="J160" s="191">
        <f t="shared" si="10"/>
        <v>0</v>
      </c>
      <c r="K160" s="187" t="s">
        <v>1</v>
      </c>
      <c r="L160" s="38"/>
      <c r="M160" s="192" t="s">
        <v>1</v>
      </c>
      <c r="N160" s="193" t="s">
        <v>41</v>
      </c>
      <c r="O160" s="70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193</v>
      </c>
      <c r="AT160" s="196" t="s">
        <v>145</v>
      </c>
      <c r="AU160" s="196" t="s">
        <v>86</v>
      </c>
      <c r="AY160" s="16" t="s">
        <v>142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6" t="s">
        <v>84</v>
      </c>
      <c r="BK160" s="197">
        <f t="shared" si="19"/>
        <v>0</v>
      </c>
      <c r="BL160" s="16" t="s">
        <v>193</v>
      </c>
      <c r="BM160" s="196" t="s">
        <v>318</v>
      </c>
    </row>
    <row r="161" spans="1:65" s="2" customFormat="1" ht="24.2" customHeight="1">
      <c r="A161" s="33"/>
      <c r="B161" s="34"/>
      <c r="C161" s="227" t="s">
        <v>332</v>
      </c>
      <c r="D161" s="227" t="s">
        <v>314</v>
      </c>
      <c r="E161" s="228" t="s">
        <v>993</v>
      </c>
      <c r="F161" s="229" t="s">
        <v>994</v>
      </c>
      <c r="G161" s="230" t="s">
        <v>314</v>
      </c>
      <c r="H161" s="231">
        <v>33</v>
      </c>
      <c r="I161" s="232"/>
      <c r="J161" s="233">
        <f t="shared" si="10"/>
        <v>0</v>
      </c>
      <c r="K161" s="229" t="s">
        <v>1</v>
      </c>
      <c r="L161" s="234"/>
      <c r="M161" s="235" t="s">
        <v>1</v>
      </c>
      <c r="N161" s="236" t="s">
        <v>41</v>
      </c>
      <c r="O161" s="70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317</v>
      </c>
      <c r="AT161" s="196" t="s">
        <v>314</v>
      </c>
      <c r="AU161" s="196" t="s">
        <v>86</v>
      </c>
      <c r="AY161" s="16" t="s">
        <v>142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6" t="s">
        <v>84</v>
      </c>
      <c r="BK161" s="197">
        <f t="shared" si="19"/>
        <v>0</v>
      </c>
      <c r="BL161" s="16" t="s">
        <v>193</v>
      </c>
      <c r="BM161" s="196" t="s">
        <v>322</v>
      </c>
    </row>
    <row r="162" spans="1:65" s="2" customFormat="1" ht="24.2" customHeight="1">
      <c r="A162" s="33"/>
      <c r="B162" s="34"/>
      <c r="C162" s="185" t="s">
        <v>336</v>
      </c>
      <c r="D162" s="185" t="s">
        <v>145</v>
      </c>
      <c r="E162" s="186" t="s">
        <v>995</v>
      </c>
      <c r="F162" s="187" t="s">
        <v>996</v>
      </c>
      <c r="G162" s="188" t="s">
        <v>293</v>
      </c>
      <c r="H162" s="189">
        <v>33</v>
      </c>
      <c r="I162" s="190"/>
      <c r="J162" s="191">
        <f t="shared" si="10"/>
        <v>0</v>
      </c>
      <c r="K162" s="187" t="s">
        <v>1</v>
      </c>
      <c r="L162" s="38"/>
      <c r="M162" s="192" t="s">
        <v>1</v>
      </c>
      <c r="N162" s="193" t="s">
        <v>41</v>
      </c>
      <c r="O162" s="70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193</v>
      </c>
      <c r="AT162" s="196" t="s">
        <v>145</v>
      </c>
      <c r="AU162" s="196" t="s">
        <v>86</v>
      </c>
      <c r="AY162" s="16" t="s">
        <v>142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6" t="s">
        <v>84</v>
      </c>
      <c r="BK162" s="197">
        <f t="shared" si="19"/>
        <v>0</v>
      </c>
      <c r="BL162" s="16" t="s">
        <v>193</v>
      </c>
      <c r="BM162" s="196" t="s">
        <v>326</v>
      </c>
    </row>
    <row r="163" spans="1:65" s="2" customFormat="1" ht="16.5" customHeight="1">
      <c r="A163" s="33"/>
      <c r="B163" s="34"/>
      <c r="C163" s="227" t="s">
        <v>341</v>
      </c>
      <c r="D163" s="227" t="s">
        <v>314</v>
      </c>
      <c r="E163" s="228" t="s">
        <v>997</v>
      </c>
      <c r="F163" s="229" t="s">
        <v>998</v>
      </c>
      <c r="G163" s="230" t="s">
        <v>293</v>
      </c>
      <c r="H163" s="231">
        <v>12</v>
      </c>
      <c r="I163" s="232"/>
      <c r="J163" s="233">
        <f t="shared" si="10"/>
        <v>0</v>
      </c>
      <c r="K163" s="229" t="s">
        <v>1</v>
      </c>
      <c r="L163" s="234"/>
      <c r="M163" s="235" t="s">
        <v>1</v>
      </c>
      <c r="N163" s="236" t="s">
        <v>41</v>
      </c>
      <c r="O163" s="70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317</v>
      </c>
      <c r="AT163" s="196" t="s">
        <v>314</v>
      </c>
      <c r="AU163" s="196" t="s">
        <v>86</v>
      </c>
      <c r="AY163" s="16" t="s">
        <v>142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6" t="s">
        <v>84</v>
      </c>
      <c r="BK163" s="197">
        <f t="shared" si="19"/>
        <v>0</v>
      </c>
      <c r="BL163" s="16" t="s">
        <v>193</v>
      </c>
      <c r="BM163" s="196" t="s">
        <v>330</v>
      </c>
    </row>
    <row r="164" spans="1:65" s="2" customFormat="1" ht="24.2" customHeight="1">
      <c r="A164" s="33"/>
      <c r="B164" s="34"/>
      <c r="C164" s="185" t="s">
        <v>345</v>
      </c>
      <c r="D164" s="185" t="s">
        <v>145</v>
      </c>
      <c r="E164" s="186" t="s">
        <v>999</v>
      </c>
      <c r="F164" s="187" t="s">
        <v>1000</v>
      </c>
      <c r="G164" s="188" t="s">
        <v>293</v>
      </c>
      <c r="H164" s="189">
        <v>12</v>
      </c>
      <c r="I164" s="190"/>
      <c r="J164" s="191">
        <f t="shared" si="10"/>
        <v>0</v>
      </c>
      <c r="K164" s="187" t="s">
        <v>1</v>
      </c>
      <c r="L164" s="38"/>
      <c r="M164" s="192" t="s">
        <v>1</v>
      </c>
      <c r="N164" s="193" t="s">
        <v>41</v>
      </c>
      <c r="O164" s="70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193</v>
      </c>
      <c r="AT164" s="196" t="s">
        <v>145</v>
      </c>
      <c r="AU164" s="196" t="s">
        <v>86</v>
      </c>
      <c r="AY164" s="16" t="s">
        <v>142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6" t="s">
        <v>84</v>
      </c>
      <c r="BK164" s="197">
        <f t="shared" si="19"/>
        <v>0</v>
      </c>
      <c r="BL164" s="16" t="s">
        <v>193</v>
      </c>
      <c r="BM164" s="196" t="s">
        <v>335</v>
      </c>
    </row>
    <row r="165" spans="1:65" s="2" customFormat="1" ht="16.5" customHeight="1">
      <c r="A165" s="33"/>
      <c r="B165" s="34"/>
      <c r="C165" s="227" t="s">
        <v>349</v>
      </c>
      <c r="D165" s="227" t="s">
        <v>314</v>
      </c>
      <c r="E165" s="228" t="s">
        <v>1001</v>
      </c>
      <c r="F165" s="229" t="s">
        <v>1002</v>
      </c>
      <c r="G165" s="230" t="s">
        <v>293</v>
      </c>
      <c r="H165" s="231">
        <v>14</v>
      </c>
      <c r="I165" s="232"/>
      <c r="J165" s="233">
        <f t="shared" si="10"/>
        <v>0</v>
      </c>
      <c r="K165" s="229" t="s">
        <v>1</v>
      </c>
      <c r="L165" s="234"/>
      <c r="M165" s="235" t="s">
        <v>1</v>
      </c>
      <c r="N165" s="236" t="s">
        <v>41</v>
      </c>
      <c r="O165" s="70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317</v>
      </c>
      <c r="AT165" s="196" t="s">
        <v>314</v>
      </c>
      <c r="AU165" s="196" t="s">
        <v>86</v>
      </c>
      <c r="AY165" s="16" t="s">
        <v>142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6" t="s">
        <v>84</v>
      </c>
      <c r="BK165" s="197">
        <f t="shared" si="19"/>
        <v>0</v>
      </c>
      <c r="BL165" s="16" t="s">
        <v>193</v>
      </c>
      <c r="BM165" s="196" t="s">
        <v>339</v>
      </c>
    </row>
    <row r="166" spans="1:65" s="2" customFormat="1" ht="24.2" customHeight="1">
      <c r="A166" s="33"/>
      <c r="B166" s="34"/>
      <c r="C166" s="185" t="s">
        <v>353</v>
      </c>
      <c r="D166" s="185" t="s">
        <v>145</v>
      </c>
      <c r="E166" s="186" t="s">
        <v>999</v>
      </c>
      <c r="F166" s="187" t="s">
        <v>1000</v>
      </c>
      <c r="G166" s="188" t="s">
        <v>293</v>
      </c>
      <c r="H166" s="189">
        <v>14</v>
      </c>
      <c r="I166" s="190"/>
      <c r="J166" s="191">
        <f t="shared" si="10"/>
        <v>0</v>
      </c>
      <c r="K166" s="187" t="s">
        <v>1</v>
      </c>
      <c r="L166" s="38"/>
      <c r="M166" s="192" t="s">
        <v>1</v>
      </c>
      <c r="N166" s="193" t="s">
        <v>41</v>
      </c>
      <c r="O166" s="70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193</v>
      </c>
      <c r="AT166" s="196" t="s">
        <v>145</v>
      </c>
      <c r="AU166" s="196" t="s">
        <v>86</v>
      </c>
      <c r="AY166" s="16" t="s">
        <v>142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6" t="s">
        <v>84</v>
      </c>
      <c r="BK166" s="197">
        <f t="shared" si="19"/>
        <v>0</v>
      </c>
      <c r="BL166" s="16" t="s">
        <v>193</v>
      </c>
      <c r="BM166" s="196" t="s">
        <v>344</v>
      </c>
    </row>
    <row r="167" spans="1:65" s="2" customFormat="1" ht="16.5" customHeight="1">
      <c r="A167" s="33"/>
      <c r="B167" s="34"/>
      <c r="C167" s="227" t="s">
        <v>238</v>
      </c>
      <c r="D167" s="227" t="s">
        <v>314</v>
      </c>
      <c r="E167" s="228" t="s">
        <v>1003</v>
      </c>
      <c r="F167" s="229" t="s">
        <v>1004</v>
      </c>
      <c r="G167" s="230" t="s">
        <v>293</v>
      </c>
      <c r="H167" s="231">
        <v>108</v>
      </c>
      <c r="I167" s="232"/>
      <c r="J167" s="233">
        <f t="shared" si="10"/>
        <v>0</v>
      </c>
      <c r="K167" s="229" t="s">
        <v>1</v>
      </c>
      <c r="L167" s="234"/>
      <c r="M167" s="235" t="s">
        <v>1</v>
      </c>
      <c r="N167" s="236" t="s">
        <v>41</v>
      </c>
      <c r="O167" s="70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317</v>
      </c>
      <c r="AT167" s="196" t="s">
        <v>314</v>
      </c>
      <c r="AU167" s="196" t="s">
        <v>86</v>
      </c>
      <c r="AY167" s="16" t="s">
        <v>142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6" t="s">
        <v>84</v>
      </c>
      <c r="BK167" s="197">
        <f t="shared" si="19"/>
        <v>0</v>
      </c>
      <c r="BL167" s="16" t="s">
        <v>193</v>
      </c>
      <c r="BM167" s="196" t="s">
        <v>348</v>
      </c>
    </row>
    <row r="168" spans="1:65" s="2" customFormat="1" ht="24.2" customHeight="1">
      <c r="A168" s="33"/>
      <c r="B168" s="34"/>
      <c r="C168" s="185" t="s">
        <v>365</v>
      </c>
      <c r="D168" s="185" t="s">
        <v>145</v>
      </c>
      <c r="E168" s="186" t="s">
        <v>1005</v>
      </c>
      <c r="F168" s="187" t="s">
        <v>1006</v>
      </c>
      <c r="G168" s="188" t="s">
        <v>293</v>
      </c>
      <c r="H168" s="189">
        <v>108</v>
      </c>
      <c r="I168" s="190"/>
      <c r="J168" s="191">
        <f t="shared" si="10"/>
        <v>0</v>
      </c>
      <c r="K168" s="187" t="s">
        <v>1</v>
      </c>
      <c r="L168" s="38"/>
      <c r="M168" s="192" t="s">
        <v>1</v>
      </c>
      <c r="N168" s="193" t="s">
        <v>41</v>
      </c>
      <c r="O168" s="70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193</v>
      </c>
      <c r="AT168" s="196" t="s">
        <v>145</v>
      </c>
      <c r="AU168" s="196" t="s">
        <v>86</v>
      </c>
      <c r="AY168" s="16" t="s">
        <v>142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6" t="s">
        <v>84</v>
      </c>
      <c r="BK168" s="197">
        <f t="shared" si="19"/>
        <v>0</v>
      </c>
      <c r="BL168" s="16" t="s">
        <v>193</v>
      </c>
      <c r="BM168" s="196" t="s">
        <v>352</v>
      </c>
    </row>
    <row r="169" spans="1:65" s="2" customFormat="1" ht="24.2" customHeight="1">
      <c r="A169" s="33"/>
      <c r="B169" s="34"/>
      <c r="C169" s="227" t="s">
        <v>242</v>
      </c>
      <c r="D169" s="227" t="s">
        <v>314</v>
      </c>
      <c r="E169" s="228" t="s">
        <v>1007</v>
      </c>
      <c r="F169" s="229" t="s">
        <v>1008</v>
      </c>
      <c r="G169" s="230" t="s">
        <v>980</v>
      </c>
      <c r="H169" s="231">
        <v>3</v>
      </c>
      <c r="I169" s="232"/>
      <c r="J169" s="233">
        <f t="shared" si="10"/>
        <v>0</v>
      </c>
      <c r="K169" s="229" t="s">
        <v>1</v>
      </c>
      <c r="L169" s="234"/>
      <c r="M169" s="235" t="s">
        <v>1</v>
      </c>
      <c r="N169" s="236" t="s">
        <v>41</v>
      </c>
      <c r="O169" s="70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317</v>
      </c>
      <c r="AT169" s="196" t="s">
        <v>314</v>
      </c>
      <c r="AU169" s="196" t="s">
        <v>86</v>
      </c>
      <c r="AY169" s="16" t="s">
        <v>142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6" t="s">
        <v>84</v>
      </c>
      <c r="BK169" s="197">
        <f t="shared" si="19"/>
        <v>0</v>
      </c>
      <c r="BL169" s="16" t="s">
        <v>193</v>
      </c>
      <c r="BM169" s="196" t="s">
        <v>356</v>
      </c>
    </row>
    <row r="170" spans="1:65" s="2" customFormat="1" ht="24.2" customHeight="1">
      <c r="A170" s="33"/>
      <c r="B170" s="34"/>
      <c r="C170" s="185" t="s">
        <v>376</v>
      </c>
      <c r="D170" s="185" t="s">
        <v>145</v>
      </c>
      <c r="E170" s="186" t="s">
        <v>1009</v>
      </c>
      <c r="F170" s="187" t="s">
        <v>1010</v>
      </c>
      <c r="G170" s="188" t="s">
        <v>160</v>
      </c>
      <c r="H170" s="189">
        <v>3</v>
      </c>
      <c r="I170" s="190"/>
      <c r="J170" s="191">
        <f t="shared" si="10"/>
        <v>0</v>
      </c>
      <c r="K170" s="187" t="s">
        <v>1</v>
      </c>
      <c r="L170" s="38"/>
      <c r="M170" s="192" t="s">
        <v>1</v>
      </c>
      <c r="N170" s="193" t="s">
        <v>41</v>
      </c>
      <c r="O170" s="70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193</v>
      </c>
      <c r="AT170" s="196" t="s">
        <v>145</v>
      </c>
      <c r="AU170" s="196" t="s">
        <v>86</v>
      </c>
      <c r="AY170" s="16" t="s">
        <v>142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6" t="s">
        <v>84</v>
      </c>
      <c r="BK170" s="197">
        <f t="shared" si="19"/>
        <v>0</v>
      </c>
      <c r="BL170" s="16" t="s">
        <v>193</v>
      </c>
      <c r="BM170" s="196" t="s">
        <v>379</v>
      </c>
    </row>
    <row r="171" spans="1:65" s="2" customFormat="1" ht="16.5" customHeight="1">
      <c r="A171" s="33"/>
      <c r="B171" s="34"/>
      <c r="C171" s="227" t="s">
        <v>247</v>
      </c>
      <c r="D171" s="227" t="s">
        <v>314</v>
      </c>
      <c r="E171" s="228" t="s">
        <v>1011</v>
      </c>
      <c r="F171" s="229" t="s">
        <v>1012</v>
      </c>
      <c r="G171" s="230" t="s">
        <v>1013</v>
      </c>
      <c r="H171" s="231">
        <v>10</v>
      </c>
      <c r="I171" s="232"/>
      <c r="J171" s="233">
        <f t="shared" si="10"/>
        <v>0</v>
      </c>
      <c r="K171" s="229" t="s">
        <v>1</v>
      </c>
      <c r="L171" s="234"/>
      <c r="M171" s="235" t="s">
        <v>1</v>
      </c>
      <c r="N171" s="236" t="s">
        <v>41</v>
      </c>
      <c r="O171" s="70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317</v>
      </c>
      <c r="AT171" s="196" t="s">
        <v>314</v>
      </c>
      <c r="AU171" s="196" t="s">
        <v>86</v>
      </c>
      <c r="AY171" s="16" t="s">
        <v>142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6" t="s">
        <v>84</v>
      </c>
      <c r="BK171" s="197">
        <f t="shared" si="19"/>
        <v>0</v>
      </c>
      <c r="BL171" s="16" t="s">
        <v>193</v>
      </c>
      <c r="BM171" s="196" t="s">
        <v>383</v>
      </c>
    </row>
    <row r="172" spans="1:65" s="2" customFormat="1" ht="16.5" customHeight="1">
      <c r="A172" s="33"/>
      <c r="B172" s="34"/>
      <c r="C172" s="227" t="s">
        <v>385</v>
      </c>
      <c r="D172" s="227" t="s">
        <v>314</v>
      </c>
      <c r="E172" s="228" t="s">
        <v>1014</v>
      </c>
      <c r="F172" s="229" t="s">
        <v>1015</v>
      </c>
      <c r="G172" s="230" t="s">
        <v>992</v>
      </c>
      <c r="H172" s="231">
        <v>78</v>
      </c>
      <c r="I172" s="232"/>
      <c r="J172" s="233">
        <f t="shared" si="10"/>
        <v>0</v>
      </c>
      <c r="K172" s="229" t="s">
        <v>1</v>
      </c>
      <c r="L172" s="234"/>
      <c r="M172" s="235" t="s">
        <v>1</v>
      </c>
      <c r="N172" s="236" t="s">
        <v>41</v>
      </c>
      <c r="O172" s="70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317</v>
      </c>
      <c r="AT172" s="196" t="s">
        <v>314</v>
      </c>
      <c r="AU172" s="196" t="s">
        <v>86</v>
      </c>
      <c r="AY172" s="16" t="s">
        <v>142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6" t="s">
        <v>84</v>
      </c>
      <c r="BK172" s="197">
        <f t="shared" si="19"/>
        <v>0</v>
      </c>
      <c r="BL172" s="16" t="s">
        <v>193</v>
      </c>
      <c r="BM172" s="196" t="s">
        <v>388</v>
      </c>
    </row>
    <row r="173" spans="1:65" s="2" customFormat="1" ht="24.2" customHeight="1">
      <c r="A173" s="33"/>
      <c r="B173" s="34"/>
      <c r="C173" s="185" t="s">
        <v>251</v>
      </c>
      <c r="D173" s="185" t="s">
        <v>145</v>
      </c>
      <c r="E173" s="186" t="s">
        <v>1016</v>
      </c>
      <c r="F173" s="187" t="s">
        <v>1017</v>
      </c>
      <c r="G173" s="188" t="s">
        <v>160</v>
      </c>
      <c r="H173" s="189">
        <v>78</v>
      </c>
      <c r="I173" s="190"/>
      <c r="J173" s="191">
        <f t="shared" si="10"/>
        <v>0</v>
      </c>
      <c r="K173" s="187" t="s">
        <v>1</v>
      </c>
      <c r="L173" s="38"/>
      <c r="M173" s="192" t="s">
        <v>1</v>
      </c>
      <c r="N173" s="193" t="s">
        <v>41</v>
      </c>
      <c r="O173" s="70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193</v>
      </c>
      <c r="AT173" s="196" t="s">
        <v>145</v>
      </c>
      <c r="AU173" s="196" t="s">
        <v>86</v>
      </c>
      <c r="AY173" s="16" t="s">
        <v>142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6" t="s">
        <v>84</v>
      </c>
      <c r="BK173" s="197">
        <f t="shared" si="19"/>
        <v>0</v>
      </c>
      <c r="BL173" s="16" t="s">
        <v>193</v>
      </c>
      <c r="BM173" s="196" t="s">
        <v>392</v>
      </c>
    </row>
    <row r="174" spans="1:65" s="2" customFormat="1" ht="16.5" customHeight="1">
      <c r="A174" s="33"/>
      <c r="B174" s="34"/>
      <c r="C174" s="227" t="s">
        <v>394</v>
      </c>
      <c r="D174" s="227" t="s">
        <v>314</v>
      </c>
      <c r="E174" s="228" t="s">
        <v>1018</v>
      </c>
      <c r="F174" s="229" t="s">
        <v>1019</v>
      </c>
      <c r="G174" s="230" t="s">
        <v>992</v>
      </c>
      <c r="H174" s="231">
        <v>12</v>
      </c>
      <c r="I174" s="232"/>
      <c r="J174" s="233">
        <f t="shared" si="10"/>
        <v>0</v>
      </c>
      <c r="K174" s="229" t="s">
        <v>1</v>
      </c>
      <c r="L174" s="234"/>
      <c r="M174" s="235" t="s">
        <v>1</v>
      </c>
      <c r="N174" s="236" t="s">
        <v>41</v>
      </c>
      <c r="O174" s="70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317</v>
      </c>
      <c r="AT174" s="196" t="s">
        <v>314</v>
      </c>
      <c r="AU174" s="196" t="s">
        <v>86</v>
      </c>
      <c r="AY174" s="16" t="s">
        <v>142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6" t="s">
        <v>84</v>
      </c>
      <c r="BK174" s="197">
        <f t="shared" si="19"/>
        <v>0</v>
      </c>
      <c r="BL174" s="16" t="s">
        <v>193</v>
      </c>
      <c r="BM174" s="196" t="s">
        <v>397</v>
      </c>
    </row>
    <row r="175" spans="1:65" s="2" customFormat="1" ht="24.2" customHeight="1">
      <c r="A175" s="33"/>
      <c r="B175" s="34"/>
      <c r="C175" s="185" t="s">
        <v>256</v>
      </c>
      <c r="D175" s="185" t="s">
        <v>145</v>
      </c>
      <c r="E175" s="186" t="s">
        <v>1020</v>
      </c>
      <c r="F175" s="187" t="s">
        <v>1021</v>
      </c>
      <c r="G175" s="188" t="s">
        <v>160</v>
      </c>
      <c r="H175" s="189">
        <v>12</v>
      </c>
      <c r="I175" s="190"/>
      <c r="J175" s="191">
        <f t="shared" si="10"/>
        <v>0</v>
      </c>
      <c r="K175" s="187" t="s">
        <v>1</v>
      </c>
      <c r="L175" s="38"/>
      <c r="M175" s="192" t="s">
        <v>1</v>
      </c>
      <c r="N175" s="193" t="s">
        <v>41</v>
      </c>
      <c r="O175" s="70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193</v>
      </c>
      <c r="AT175" s="196" t="s">
        <v>145</v>
      </c>
      <c r="AU175" s="196" t="s">
        <v>86</v>
      </c>
      <c r="AY175" s="16" t="s">
        <v>142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6" t="s">
        <v>84</v>
      </c>
      <c r="BK175" s="197">
        <f t="shared" si="19"/>
        <v>0</v>
      </c>
      <c r="BL175" s="16" t="s">
        <v>193</v>
      </c>
      <c r="BM175" s="196" t="s">
        <v>401</v>
      </c>
    </row>
    <row r="176" spans="1:65" s="2" customFormat="1" ht="16.5" customHeight="1">
      <c r="A176" s="33"/>
      <c r="B176" s="34"/>
      <c r="C176" s="227" t="s">
        <v>403</v>
      </c>
      <c r="D176" s="227" t="s">
        <v>314</v>
      </c>
      <c r="E176" s="228" t="s">
        <v>1022</v>
      </c>
      <c r="F176" s="229" t="s">
        <v>1023</v>
      </c>
      <c r="G176" s="230" t="s">
        <v>992</v>
      </c>
      <c r="H176" s="231">
        <v>3</v>
      </c>
      <c r="I176" s="232"/>
      <c r="J176" s="233">
        <f t="shared" si="10"/>
        <v>0</v>
      </c>
      <c r="K176" s="229" t="s">
        <v>1</v>
      </c>
      <c r="L176" s="234"/>
      <c r="M176" s="235" t="s">
        <v>1</v>
      </c>
      <c r="N176" s="236" t="s">
        <v>41</v>
      </c>
      <c r="O176" s="70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317</v>
      </c>
      <c r="AT176" s="196" t="s">
        <v>314</v>
      </c>
      <c r="AU176" s="196" t="s">
        <v>86</v>
      </c>
      <c r="AY176" s="16" t="s">
        <v>142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6" t="s">
        <v>84</v>
      </c>
      <c r="BK176" s="197">
        <f t="shared" si="19"/>
        <v>0</v>
      </c>
      <c r="BL176" s="16" t="s">
        <v>193</v>
      </c>
      <c r="BM176" s="196" t="s">
        <v>406</v>
      </c>
    </row>
    <row r="177" spans="1:65" s="2" customFormat="1" ht="24.2" customHeight="1">
      <c r="A177" s="33"/>
      <c r="B177" s="34"/>
      <c r="C177" s="185" t="s">
        <v>408</v>
      </c>
      <c r="D177" s="185" t="s">
        <v>145</v>
      </c>
      <c r="E177" s="186" t="s">
        <v>1024</v>
      </c>
      <c r="F177" s="187" t="s">
        <v>1025</v>
      </c>
      <c r="G177" s="188" t="s">
        <v>160</v>
      </c>
      <c r="H177" s="189">
        <v>3</v>
      </c>
      <c r="I177" s="190"/>
      <c r="J177" s="191">
        <f t="shared" si="10"/>
        <v>0</v>
      </c>
      <c r="K177" s="187" t="s">
        <v>1</v>
      </c>
      <c r="L177" s="38"/>
      <c r="M177" s="192" t="s">
        <v>1</v>
      </c>
      <c r="N177" s="193" t="s">
        <v>41</v>
      </c>
      <c r="O177" s="70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193</v>
      </c>
      <c r="AT177" s="196" t="s">
        <v>145</v>
      </c>
      <c r="AU177" s="196" t="s">
        <v>86</v>
      </c>
      <c r="AY177" s="16" t="s">
        <v>142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6" t="s">
        <v>84</v>
      </c>
      <c r="BK177" s="197">
        <f t="shared" si="19"/>
        <v>0</v>
      </c>
      <c r="BL177" s="16" t="s">
        <v>193</v>
      </c>
      <c r="BM177" s="196" t="s">
        <v>411</v>
      </c>
    </row>
    <row r="178" spans="1:65" s="2" customFormat="1" ht="33" customHeight="1">
      <c r="A178" s="33"/>
      <c r="B178" s="34"/>
      <c r="C178" s="185" t="s">
        <v>414</v>
      </c>
      <c r="D178" s="185" t="s">
        <v>145</v>
      </c>
      <c r="E178" s="186" t="s">
        <v>1026</v>
      </c>
      <c r="F178" s="187" t="s">
        <v>1027</v>
      </c>
      <c r="G178" s="188" t="s">
        <v>160</v>
      </c>
      <c r="H178" s="189">
        <v>12</v>
      </c>
      <c r="I178" s="190"/>
      <c r="J178" s="191">
        <f t="shared" si="10"/>
        <v>0</v>
      </c>
      <c r="K178" s="187" t="s">
        <v>1</v>
      </c>
      <c r="L178" s="38"/>
      <c r="M178" s="192" t="s">
        <v>1</v>
      </c>
      <c r="N178" s="193" t="s">
        <v>41</v>
      </c>
      <c r="O178" s="70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150</v>
      </c>
      <c r="AT178" s="196" t="s">
        <v>145</v>
      </c>
      <c r="AU178" s="196" t="s">
        <v>86</v>
      </c>
      <c r="AY178" s="16" t="s">
        <v>142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6" t="s">
        <v>84</v>
      </c>
      <c r="BK178" s="197">
        <f t="shared" si="19"/>
        <v>0</v>
      </c>
      <c r="BL178" s="16" t="s">
        <v>150</v>
      </c>
      <c r="BM178" s="196" t="s">
        <v>417</v>
      </c>
    </row>
    <row r="179" spans="1:65" s="2" customFormat="1" ht="37.9" customHeight="1">
      <c r="A179" s="33"/>
      <c r="B179" s="34"/>
      <c r="C179" s="185" t="s">
        <v>261</v>
      </c>
      <c r="D179" s="185" t="s">
        <v>145</v>
      </c>
      <c r="E179" s="186" t="s">
        <v>1028</v>
      </c>
      <c r="F179" s="187" t="s">
        <v>1029</v>
      </c>
      <c r="G179" s="188" t="s">
        <v>160</v>
      </c>
      <c r="H179" s="189">
        <v>14</v>
      </c>
      <c r="I179" s="190"/>
      <c r="J179" s="191">
        <f t="shared" si="10"/>
        <v>0</v>
      </c>
      <c r="K179" s="187" t="s">
        <v>1</v>
      </c>
      <c r="L179" s="38"/>
      <c r="M179" s="192" t="s">
        <v>1</v>
      </c>
      <c r="N179" s="193" t="s">
        <v>41</v>
      </c>
      <c r="O179" s="70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150</v>
      </c>
      <c r="AT179" s="196" t="s">
        <v>145</v>
      </c>
      <c r="AU179" s="196" t="s">
        <v>86</v>
      </c>
      <c r="AY179" s="16" t="s">
        <v>142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6" t="s">
        <v>84</v>
      </c>
      <c r="BK179" s="197">
        <f t="shared" si="19"/>
        <v>0</v>
      </c>
      <c r="BL179" s="16" t="s">
        <v>150</v>
      </c>
      <c r="BM179" s="196" t="s">
        <v>421</v>
      </c>
    </row>
    <row r="180" spans="1:65" s="2" customFormat="1" ht="33" customHeight="1">
      <c r="A180" s="33"/>
      <c r="B180" s="34"/>
      <c r="C180" s="185" t="s">
        <v>423</v>
      </c>
      <c r="D180" s="185" t="s">
        <v>145</v>
      </c>
      <c r="E180" s="186" t="s">
        <v>1030</v>
      </c>
      <c r="F180" s="187" t="s">
        <v>1031</v>
      </c>
      <c r="G180" s="188" t="s">
        <v>293</v>
      </c>
      <c r="H180" s="189">
        <v>33</v>
      </c>
      <c r="I180" s="190"/>
      <c r="J180" s="191">
        <f t="shared" si="10"/>
        <v>0</v>
      </c>
      <c r="K180" s="187" t="s">
        <v>1</v>
      </c>
      <c r="L180" s="38"/>
      <c r="M180" s="192" t="s">
        <v>1</v>
      </c>
      <c r="N180" s="193" t="s">
        <v>41</v>
      </c>
      <c r="O180" s="70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150</v>
      </c>
      <c r="AT180" s="196" t="s">
        <v>145</v>
      </c>
      <c r="AU180" s="196" t="s">
        <v>86</v>
      </c>
      <c r="AY180" s="16" t="s">
        <v>142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6" t="s">
        <v>84</v>
      </c>
      <c r="BK180" s="197">
        <f t="shared" si="19"/>
        <v>0</v>
      </c>
      <c r="BL180" s="16" t="s">
        <v>150</v>
      </c>
      <c r="BM180" s="196" t="s">
        <v>426</v>
      </c>
    </row>
    <row r="181" spans="1:65" s="2" customFormat="1" ht="33" customHeight="1">
      <c r="A181" s="33"/>
      <c r="B181" s="34"/>
      <c r="C181" s="185" t="s">
        <v>271</v>
      </c>
      <c r="D181" s="185" t="s">
        <v>145</v>
      </c>
      <c r="E181" s="186" t="s">
        <v>1032</v>
      </c>
      <c r="F181" s="187" t="s">
        <v>1033</v>
      </c>
      <c r="G181" s="188" t="s">
        <v>992</v>
      </c>
      <c r="H181" s="189">
        <v>1</v>
      </c>
      <c r="I181" s="190"/>
      <c r="J181" s="191">
        <f t="shared" si="10"/>
        <v>0</v>
      </c>
      <c r="K181" s="187" t="s">
        <v>1</v>
      </c>
      <c r="L181" s="38"/>
      <c r="M181" s="192" t="s">
        <v>1</v>
      </c>
      <c r="N181" s="193" t="s">
        <v>41</v>
      </c>
      <c r="O181" s="70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150</v>
      </c>
      <c r="AT181" s="196" t="s">
        <v>145</v>
      </c>
      <c r="AU181" s="196" t="s">
        <v>86</v>
      </c>
      <c r="AY181" s="16" t="s">
        <v>142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6" t="s">
        <v>84</v>
      </c>
      <c r="BK181" s="197">
        <f t="shared" si="19"/>
        <v>0</v>
      </c>
      <c r="BL181" s="16" t="s">
        <v>150</v>
      </c>
      <c r="BM181" s="196" t="s">
        <v>430</v>
      </c>
    </row>
    <row r="182" spans="1:65" s="12" customFormat="1" ht="22.9" customHeight="1">
      <c r="B182" s="169"/>
      <c r="C182" s="170"/>
      <c r="D182" s="171" t="s">
        <v>75</v>
      </c>
      <c r="E182" s="183" t="s">
        <v>1036</v>
      </c>
      <c r="F182" s="183" t="s">
        <v>1037</v>
      </c>
      <c r="G182" s="170"/>
      <c r="H182" s="170"/>
      <c r="I182" s="173"/>
      <c r="J182" s="184">
        <f>BK182</f>
        <v>0</v>
      </c>
      <c r="K182" s="170"/>
      <c r="L182" s="175"/>
      <c r="M182" s="176"/>
      <c r="N182" s="177"/>
      <c r="O182" s="177"/>
      <c r="P182" s="178">
        <f>SUM(P183:P216)</f>
        <v>0</v>
      </c>
      <c r="Q182" s="177"/>
      <c r="R182" s="178">
        <f>SUM(R183:R216)</f>
        <v>0</v>
      </c>
      <c r="S182" s="177"/>
      <c r="T182" s="179">
        <f>SUM(T183:T216)</f>
        <v>0</v>
      </c>
      <c r="AR182" s="180" t="s">
        <v>84</v>
      </c>
      <c r="AT182" s="181" t="s">
        <v>75</v>
      </c>
      <c r="AU182" s="181" t="s">
        <v>84</v>
      </c>
      <c r="AY182" s="180" t="s">
        <v>142</v>
      </c>
      <c r="BK182" s="182">
        <f>SUM(BK183:BK216)</f>
        <v>0</v>
      </c>
    </row>
    <row r="183" spans="1:65" s="2" customFormat="1" ht="24.2" customHeight="1">
      <c r="A183" s="33"/>
      <c r="B183" s="34"/>
      <c r="C183" s="227" t="s">
        <v>432</v>
      </c>
      <c r="D183" s="227" t="s">
        <v>314</v>
      </c>
      <c r="E183" s="228" t="s">
        <v>978</v>
      </c>
      <c r="F183" s="229" t="s">
        <v>979</v>
      </c>
      <c r="G183" s="230" t="s">
        <v>980</v>
      </c>
      <c r="H183" s="231">
        <v>3</v>
      </c>
      <c r="I183" s="232"/>
      <c r="J183" s="233">
        <f t="shared" ref="J183:J216" si="20">ROUND(I183*H183,2)</f>
        <v>0</v>
      </c>
      <c r="K183" s="229" t="s">
        <v>1</v>
      </c>
      <c r="L183" s="234"/>
      <c r="M183" s="235" t="s">
        <v>1</v>
      </c>
      <c r="N183" s="236" t="s">
        <v>41</v>
      </c>
      <c r="O183" s="70"/>
      <c r="P183" s="194">
        <f t="shared" ref="P183:P216" si="21">O183*H183</f>
        <v>0</v>
      </c>
      <c r="Q183" s="194">
        <v>0</v>
      </c>
      <c r="R183" s="194">
        <f t="shared" ref="R183:R216" si="22">Q183*H183</f>
        <v>0</v>
      </c>
      <c r="S183" s="194">
        <v>0</v>
      </c>
      <c r="T183" s="195">
        <f t="shared" ref="T183:T216" si="23"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317</v>
      </c>
      <c r="AT183" s="196" t="s">
        <v>314</v>
      </c>
      <c r="AU183" s="196" t="s">
        <v>86</v>
      </c>
      <c r="AY183" s="16" t="s">
        <v>142</v>
      </c>
      <c r="BE183" s="197">
        <f t="shared" ref="BE183:BE216" si="24">IF(N183="základní",J183,0)</f>
        <v>0</v>
      </c>
      <c r="BF183" s="197">
        <f t="shared" ref="BF183:BF216" si="25">IF(N183="snížená",J183,0)</f>
        <v>0</v>
      </c>
      <c r="BG183" s="197">
        <f t="shared" ref="BG183:BG216" si="26">IF(N183="zákl. přenesená",J183,0)</f>
        <v>0</v>
      </c>
      <c r="BH183" s="197">
        <f t="shared" ref="BH183:BH216" si="27">IF(N183="sníž. přenesená",J183,0)</f>
        <v>0</v>
      </c>
      <c r="BI183" s="197">
        <f t="shared" ref="BI183:BI216" si="28">IF(N183="nulová",J183,0)</f>
        <v>0</v>
      </c>
      <c r="BJ183" s="16" t="s">
        <v>84</v>
      </c>
      <c r="BK183" s="197">
        <f t="shared" ref="BK183:BK216" si="29">ROUND(I183*H183,2)</f>
        <v>0</v>
      </c>
      <c r="BL183" s="16" t="s">
        <v>193</v>
      </c>
      <c r="BM183" s="196" t="s">
        <v>435</v>
      </c>
    </row>
    <row r="184" spans="1:65" s="2" customFormat="1" ht="33" customHeight="1">
      <c r="A184" s="33"/>
      <c r="B184" s="34"/>
      <c r="C184" s="185" t="s">
        <v>439</v>
      </c>
      <c r="D184" s="185" t="s">
        <v>145</v>
      </c>
      <c r="E184" s="186" t="s">
        <v>981</v>
      </c>
      <c r="F184" s="187" t="s">
        <v>982</v>
      </c>
      <c r="G184" s="188" t="s">
        <v>160</v>
      </c>
      <c r="H184" s="189">
        <v>3</v>
      </c>
      <c r="I184" s="190"/>
      <c r="J184" s="191">
        <f t="shared" si="20"/>
        <v>0</v>
      </c>
      <c r="K184" s="187" t="s">
        <v>1</v>
      </c>
      <c r="L184" s="38"/>
      <c r="M184" s="192" t="s">
        <v>1</v>
      </c>
      <c r="N184" s="193" t="s">
        <v>41</v>
      </c>
      <c r="O184" s="70"/>
      <c r="P184" s="194">
        <f t="shared" si="21"/>
        <v>0</v>
      </c>
      <c r="Q184" s="194">
        <v>0</v>
      </c>
      <c r="R184" s="194">
        <f t="shared" si="22"/>
        <v>0</v>
      </c>
      <c r="S184" s="194">
        <v>0</v>
      </c>
      <c r="T184" s="195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193</v>
      </c>
      <c r="AT184" s="196" t="s">
        <v>145</v>
      </c>
      <c r="AU184" s="196" t="s">
        <v>86</v>
      </c>
      <c r="AY184" s="16" t="s">
        <v>142</v>
      </c>
      <c r="BE184" s="197">
        <f t="shared" si="24"/>
        <v>0</v>
      </c>
      <c r="BF184" s="197">
        <f t="shared" si="25"/>
        <v>0</v>
      </c>
      <c r="BG184" s="197">
        <f t="shared" si="26"/>
        <v>0</v>
      </c>
      <c r="BH184" s="197">
        <f t="shared" si="27"/>
        <v>0</v>
      </c>
      <c r="BI184" s="197">
        <f t="shared" si="28"/>
        <v>0</v>
      </c>
      <c r="BJ184" s="16" t="s">
        <v>84</v>
      </c>
      <c r="BK184" s="197">
        <f t="shared" si="29"/>
        <v>0</v>
      </c>
      <c r="BL184" s="16" t="s">
        <v>193</v>
      </c>
      <c r="BM184" s="196" t="s">
        <v>450</v>
      </c>
    </row>
    <row r="185" spans="1:65" s="2" customFormat="1" ht="24.2" customHeight="1">
      <c r="A185" s="33"/>
      <c r="B185" s="34"/>
      <c r="C185" s="227" t="s">
        <v>447</v>
      </c>
      <c r="D185" s="227" t="s">
        <v>314</v>
      </c>
      <c r="E185" s="228" t="s">
        <v>983</v>
      </c>
      <c r="F185" s="229" t="s">
        <v>984</v>
      </c>
      <c r="G185" s="230" t="s">
        <v>980</v>
      </c>
      <c r="H185" s="231">
        <v>1</v>
      </c>
      <c r="I185" s="232"/>
      <c r="J185" s="233">
        <f t="shared" si="20"/>
        <v>0</v>
      </c>
      <c r="K185" s="229" t="s">
        <v>1</v>
      </c>
      <c r="L185" s="234"/>
      <c r="M185" s="235" t="s">
        <v>1</v>
      </c>
      <c r="N185" s="236" t="s">
        <v>41</v>
      </c>
      <c r="O185" s="70"/>
      <c r="P185" s="194">
        <f t="shared" si="21"/>
        <v>0</v>
      </c>
      <c r="Q185" s="194">
        <v>0</v>
      </c>
      <c r="R185" s="194">
        <f t="shared" si="22"/>
        <v>0</v>
      </c>
      <c r="S185" s="194">
        <v>0</v>
      </c>
      <c r="T185" s="195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317</v>
      </c>
      <c r="AT185" s="196" t="s">
        <v>314</v>
      </c>
      <c r="AU185" s="196" t="s">
        <v>86</v>
      </c>
      <c r="AY185" s="16" t="s">
        <v>142</v>
      </c>
      <c r="BE185" s="197">
        <f t="shared" si="24"/>
        <v>0</v>
      </c>
      <c r="BF185" s="197">
        <f t="shared" si="25"/>
        <v>0</v>
      </c>
      <c r="BG185" s="197">
        <f t="shared" si="26"/>
        <v>0</v>
      </c>
      <c r="BH185" s="197">
        <f t="shared" si="27"/>
        <v>0</v>
      </c>
      <c r="BI185" s="197">
        <f t="shared" si="28"/>
        <v>0</v>
      </c>
      <c r="BJ185" s="16" t="s">
        <v>84</v>
      </c>
      <c r="BK185" s="197">
        <f t="shared" si="29"/>
        <v>0</v>
      </c>
      <c r="BL185" s="16" t="s">
        <v>193</v>
      </c>
      <c r="BM185" s="196" t="s">
        <v>455</v>
      </c>
    </row>
    <row r="186" spans="1:65" s="2" customFormat="1" ht="16.5" customHeight="1">
      <c r="A186" s="33"/>
      <c r="B186" s="34"/>
      <c r="C186" s="227" t="s">
        <v>452</v>
      </c>
      <c r="D186" s="227" t="s">
        <v>314</v>
      </c>
      <c r="E186" s="228" t="s">
        <v>985</v>
      </c>
      <c r="F186" s="229" t="s">
        <v>986</v>
      </c>
      <c r="G186" s="230" t="s">
        <v>980</v>
      </c>
      <c r="H186" s="231">
        <v>1</v>
      </c>
      <c r="I186" s="232"/>
      <c r="J186" s="233">
        <f t="shared" si="20"/>
        <v>0</v>
      </c>
      <c r="K186" s="229" t="s">
        <v>1</v>
      </c>
      <c r="L186" s="234"/>
      <c r="M186" s="235" t="s">
        <v>1</v>
      </c>
      <c r="N186" s="236" t="s">
        <v>41</v>
      </c>
      <c r="O186" s="70"/>
      <c r="P186" s="194">
        <f t="shared" si="21"/>
        <v>0</v>
      </c>
      <c r="Q186" s="194">
        <v>0</v>
      </c>
      <c r="R186" s="194">
        <f t="shared" si="22"/>
        <v>0</v>
      </c>
      <c r="S186" s="194">
        <v>0</v>
      </c>
      <c r="T186" s="195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317</v>
      </c>
      <c r="AT186" s="196" t="s">
        <v>314</v>
      </c>
      <c r="AU186" s="196" t="s">
        <v>86</v>
      </c>
      <c r="AY186" s="16" t="s">
        <v>142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6" t="s">
        <v>84</v>
      </c>
      <c r="BK186" s="197">
        <f t="shared" si="29"/>
        <v>0</v>
      </c>
      <c r="BL186" s="16" t="s">
        <v>193</v>
      </c>
      <c r="BM186" s="196" t="s">
        <v>460</v>
      </c>
    </row>
    <row r="187" spans="1:65" s="2" customFormat="1" ht="16.5" customHeight="1">
      <c r="A187" s="33"/>
      <c r="B187" s="34"/>
      <c r="C187" s="227" t="s">
        <v>457</v>
      </c>
      <c r="D187" s="227" t="s">
        <v>314</v>
      </c>
      <c r="E187" s="228" t="s">
        <v>987</v>
      </c>
      <c r="F187" s="229" t="s">
        <v>988</v>
      </c>
      <c r="G187" s="230" t="s">
        <v>989</v>
      </c>
      <c r="H187" s="231">
        <v>1</v>
      </c>
      <c r="I187" s="232"/>
      <c r="J187" s="233">
        <f t="shared" si="20"/>
        <v>0</v>
      </c>
      <c r="K187" s="229" t="s">
        <v>1</v>
      </c>
      <c r="L187" s="234"/>
      <c r="M187" s="235" t="s">
        <v>1</v>
      </c>
      <c r="N187" s="236" t="s">
        <v>41</v>
      </c>
      <c r="O187" s="70"/>
      <c r="P187" s="194">
        <f t="shared" si="21"/>
        <v>0</v>
      </c>
      <c r="Q187" s="194">
        <v>0</v>
      </c>
      <c r="R187" s="194">
        <f t="shared" si="22"/>
        <v>0</v>
      </c>
      <c r="S187" s="194">
        <v>0</v>
      </c>
      <c r="T187" s="195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317</v>
      </c>
      <c r="AT187" s="196" t="s">
        <v>314</v>
      </c>
      <c r="AU187" s="196" t="s">
        <v>86</v>
      </c>
      <c r="AY187" s="16" t="s">
        <v>142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6" t="s">
        <v>84</v>
      </c>
      <c r="BK187" s="197">
        <f t="shared" si="29"/>
        <v>0</v>
      </c>
      <c r="BL187" s="16" t="s">
        <v>193</v>
      </c>
      <c r="BM187" s="196" t="s">
        <v>465</v>
      </c>
    </row>
    <row r="188" spans="1:65" s="2" customFormat="1" ht="24.2" customHeight="1">
      <c r="A188" s="33"/>
      <c r="B188" s="34"/>
      <c r="C188" s="185" t="s">
        <v>462</v>
      </c>
      <c r="D188" s="185" t="s">
        <v>145</v>
      </c>
      <c r="E188" s="186" t="s">
        <v>990</v>
      </c>
      <c r="F188" s="187" t="s">
        <v>991</v>
      </c>
      <c r="G188" s="188" t="s">
        <v>992</v>
      </c>
      <c r="H188" s="189">
        <v>1</v>
      </c>
      <c r="I188" s="190"/>
      <c r="J188" s="191">
        <f t="shared" si="20"/>
        <v>0</v>
      </c>
      <c r="K188" s="187" t="s">
        <v>1</v>
      </c>
      <c r="L188" s="38"/>
      <c r="M188" s="192" t="s">
        <v>1</v>
      </c>
      <c r="N188" s="193" t="s">
        <v>41</v>
      </c>
      <c r="O188" s="70"/>
      <c r="P188" s="194">
        <f t="shared" si="21"/>
        <v>0</v>
      </c>
      <c r="Q188" s="194">
        <v>0</v>
      </c>
      <c r="R188" s="194">
        <f t="shared" si="22"/>
        <v>0</v>
      </c>
      <c r="S188" s="194">
        <v>0</v>
      </c>
      <c r="T188" s="195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193</v>
      </c>
      <c r="AT188" s="196" t="s">
        <v>145</v>
      </c>
      <c r="AU188" s="196" t="s">
        <v>86</v>
      </c>
      <c r="AY188" s="16" t="s">
        <v>142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6" t="s">
        <v>84</v>
      </c>
      <c r="BK188" s="197">
        <f t="shared" si="29"/>
        <v>0</v>
      </c>
      <c r="BL188" s="16" t="s">
        <v>193</v>
      </c>
      <c r="BM188" s="196" t="s">
        <v>474</v>
      </c>
    </row>
    <row r="189" spans="1:65" s="2" customFormat="1" ht="24.2" customHeight="1">
      <c r="A189" s="33"/>
      <c r="B189" s="34"/>
      <c r="C189" s="227" t="s">
        <v>471</v>
      </c>
      <c r="D189" s="227" t="s">
        <v>314</v>
      </c>
      <c r="E189" s="228" t="s">
        <v>993</v>
      </c>
      <c r="F189" s="229" t="s">
        <v>994</v>
      </c>
      <c r="G189" s="230" t="s">
        <v>314</v>
      </c>
      <c r="H189" s="231">
        <v>5</v>
      </c>
      <c r="I189" s="232"/>
      <c r="J189" s="233">
        <f t="shared" si="20"/>
        <v>0</v>
      </c>
      <c r="K189" s="229" t="s">
        <v>1</v>
      </c>
      <c r="L189" s="234"/>
      <c r="M189" s="235" t="s">
        <v>1</v>
      </c>
      <c r="N189" s="236" t="s">
        <v>41</v>
      </c>
      <c r="O189" s="70"/>
      <c r="P189" s="194">
        <f t="shared" si="21"/>
        <v>0</v>
      </c>
      <c r="Q189" s="194">
        <v>0</v>
      </c>
      <c r="R189" s="194">
        <f t="shared" si="22"/>
        <v>0</v>
      </c>
      <c r="S189" s="194">
        <v>0</v>
      </c>
      <c r="T189" s="195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317</v>
      </c>
      <c r="AT189" s="196" t="s">
        <v>314</v>
      </c>
      <c r="AU189" s="196" t="s">
        <v>86</v>
      </c>
      <c r="AY189" s="16" t="s">
        <v>142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6" t="s">
        <v>84</v>
      </c>
      <c r="BK189" s="197">
        <f t="shared" si="29"/>
        <v>0</v>
      </c>
      <c r="BL189" s="16" t="s">
        <v>193</v>
      </c>
      <c r="BM189" s="196" t="s">
        <v>479</v>
      </c>
    </row>
    <row r="190" spans="1:65" s="2" customFormat="1" ht="24.2" customHeight="1">
      <c r="A190" s="33"/>
      <c r="B190" s="34"/>
      <c r="C190" s="185" t="s">
        <v>306</v>
      </c>
      <c r="D190" s="185" t="s">
        <v>145</v>
      </c>
      <c r="E190" s="186" t="s">
        <v>995</v>
      </c>
      <c r="F190" s="187" t="s">
        <v>996</v>
      </c>
      <c r="G190" s="188" t="s">
        <v>293</v>
      </c>
      <c r="H190" s="189">
        <v>5</v>
      </c>
      <c r="I190" s="190"/>
      <c r="J190" s="191">
        <f t="shared" si="20"/>
        <v>0</v>
      </c>
      <c r="K190" s="187" t="s">
        <v>1</v>
      </c>
      <c r="L190" s="38"/>
      <c r="M190" s="192" t="s">
        <v>1</v>
      </c>
      <c r="N190" s="193" t="s">
        <v>41</v>
      </c>
      <c r="O190" s="70"/>
      <c r="P190" s="194">
        <f t="shared" si="21"/>
        <v>0</v>
      </c>
      <c r="Q190" s="194">
        <v>0</v>
      </c>
      <c r="R190" s="194">
        <f t="shared" si="22"/>
        <v>0</v>
      </c>
      <c r="S190" s="194">
        <v>0</v>
      </c>
      <c r="T190" s="195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193</v>
      </c>
      <c r="AT190" s="196" t="s">
        <v>145</v>
      </c>
      <c r="AU190" s="196" t="s">
        <v>86</v>
      </c>
      <c r="AY190" s="16" t="s">
        <v>142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6" t="s">
        <v>84</v>
      </c>
      <c r="BK190" s="197">
        <f t="shared" si="29"/>
        <v>0</v>
      </c>
      <c r="BL190" s="16" t="s">
        <v>193</v>
      </c>
      <c r="BM190" s="196" t="s">
        <v>483</v>
      </c>
    </row>
    <row r="191" spans="1:65" s="2" customFormat="1" ht="16.5" customHeight="1">
      <c r="A191" s="33"/>
      <c r="B191" s="34"/>
      <c r="C191" s="227" t="s">
        <v>480</v>
      </c>
      <c r="D191" s="227" t="s">
        <v>314</v>
      </c>
      <c r="E191" s="228" t="s">
        <v>997</v>
      </c>
      <c r="F191" s="229" t="s">
        <v>998</v>
      </c>
      <c r="G191" s="230" t="s">
        <v>293</v>
      </c>
      <c r="H191" s="231">
        <v>23</v>
      </c>
      <c r="I191" s="232"/>
      <c r="J191" s="233">
        <f t="shared" si="20"/>
        <v>0</v>
      </c>
      <c r="K191" s="229" t="s">
        <v>1</v>
      </c>
      <c r="L191" s="234"/>
      <c r="M191" s="235" t="s">
        <v>1</v>
      </c>
      <c r="N191" s="236" t="s">
        <v>41</v>
      </c>
      <c r="O191" s="70"/>
      <c r="P191" s="194">
        <f t="shared" si="21"/>
        <v>0</v>
      </c>
      <c r="Q191" s="194">
        <v>0</v>
      </c>
      <c r="R191" s="194">
        <f t="shared" si="22"/>
        <v>0</v>
      </c>
      <c r="S191" s="194">
        <v>0</v>
      </c>
      <c r="T191" s="195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317</v>
      </c>
      <c r="AT191" s="196" t="s">
        <v>314</v>
      </c>
      <c r="AU191" s="196" t="s">
        <v>86</v>
      </c>
      <c r="AY191" s="16" t="s">
        <v>142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6" t="s">
        <v>84</v>
      </c>
      <c r="BK191" s="197">
        <f t="shared" si="29"/>
        <v>0</v>
      </c>
      <c r="BL191" s="16" t="s">
        <v>193</v>
      </c>
      <c r="BM191" s="196" t="s">
        <v>491</v>
      </c>
    </row>
    <row r="192" spans="1:65" s="2" customFormat="1" ht="24.2" customHeight="1">
      <c r="A192" s="33"/>
      <c r="B192" s="34"/>
      <c r="C192" s="185" t="s">
        <v>311</v>
      </c>
      <c r="D192" s="185" t="s">
        <v>145</v>
      </c>
      <c r="E192" s="186" t="s">
        <v>999</v>
      </c>
      <c r="F192" s="187" t="s">
        <v>1000</v>
      </c>
      <c r="G192" s="188" t="s">
        <v>293</v>
      </c>
      <c r="H192" s="189">
        <v>23</v>
      </c>
      <c r="I192" s="190"/>
      <c r="J192" s="191">
        <f t="shared" si="20"/>
        <v>0</v>
      </c>
      <c r="K192" s="187" t="s">
        <v>1</v>
      </c>
      <c r="L192" s="38"/>
      <c r="M192" s="192" t="s">
        <v>1</v>
      </c>
      <c r="N192" s="193" t="s">
        <v>41</v>
      </c>
      <c r="O192" s="70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193</v>
      </c>
      <c r="AT192" s="196" t="s">
        <v>145</v>
      </c>
      <c r="AU192" s="196" t="s">
        <v>86</v>
      </c>
      <c r="AY192" s="16" t="s">
        <v>142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6" t="s">
        <v>84</v>
      </c>
      <c r="BK192" s="197">
        <f t="shared" si="29"/>
        <v>0</v>
      </c>
      <c r="BL192" s="16" t="s">
        <v>193</v>
      </c>
      <c r="BM192" s="196" t="s">
        <v>522</v>
      </c>
    </row>
    <row r="193" spans="1:65" s="2" customFormat="1" ht="24.2" customHeight="1">
      <c r="A193" s="33"/>
      <c r="B193" s="34"/>
      <c r="C193" s="227" t="s">
        <v>689</v>
      </c>
      <c r="D193" s="227" t="s">
        <v>314</v>
      </c>
      <c r="E193" s="228" t="s">
        <v>1038</v>
      </c>
      <c r="F193" s="229" t="s">
        <v>1039</v>
      </c>
      <c r="G193" s="230" t="s">
        <v>980</v>
      </c>
      <c r="H193" s="231">
        <v>1</v>
      </c>
      <c r="I193" s="232"/>
      <c r="J193" s="233">
        <f t="shared" si="20"/>
        <v>0</v>
      </c>
      <c r="K193" s="229" t="s">
        <v>1</v>
      </c>
      <c r="L193" s="234"/>
      <c r="M193" s="235" t="s">
        <v>1</v>
      </c>
      <c r="N193" s="236" t="s">
        <v>41</v>
      </c>
      <c r="O193" s="70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317</v>
      </c>
      <c r="AT193" s="196" t="s">
        <v>314</v>
      </c>
      <c r="AU193" s="196" t="s">
        <v>86</v>
      </c>
      <c r="AY193" s="16" t="s">
        <v>142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6" t="s">
        <v>84</v>
      </c>
      <c r="BK193" s="197">
        <f t="shared" si="29"/>
        <v>0</v>
      </c>
      <c r="BL193" s="16" t="s">
        <v>193</v>
      </c>
      <c r="BM193" s="196" t="s">
        <v>929</v>
      </c>
    </row>
    <row r="194" spans="1:65" s="2" customFormat="1" ht="24.2" customHeight="1">
      <c r="A194" s="33"/>
      <c r="B194" s="34"/>
      <c r="C194" s="185" t="s">
        <v>318</v>
      </c>
      <c r="D194" s="185" t="s">
        <v>145</v>
      </c>
      <c r="E194" s="186" t="s">
        <v>1040</v>
      </c>
      <c r="F194" s="187" t="s">
        <v>1041</v>
      </c>
      <c r="G194" s="188" t="s">
        <v>160</v>
      </c>
      <c r="H194" s="189">
        <v>1</v>
      </c>
      <c r="I194" s="190"/>
      <c r="J194" s="191">
        <f t="shared" si="20"/>
        <v>0</v>
      </c>
      <c r="K194" s="187" t="s">
        <v>1</v>
      </c>
      <c r="L194" s="38"/>
      <c r="M194" s="192" t="s">
        <v>1</v>
      </c>
      <c r="N194" s="193" t="s">
        <v>41</v>
      </c>
      <c r="O194" s="70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193</v>
      </c>
      <c r="AT194" s="196" t="s">
        <v>145</v>
      </c>
      <c r="AU194" s="196" t="s">
        <v>86</v>
      </c>
      <c r="AY194" s="16" t="s">
        <v>142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6" t="s">
        <v>84</v>
      </c>
      <c r="BK194" s="197">
        <f t="shared" si="29"/>
        <v>0</v>
      </c>
      <c r="BL194" s="16" t="s">
        <v>193</v>
      </c>
      <c r="BM194" s="196" t="s">
        <v>934</v>
      </c>
    </row>
    <row r="195" spans="1:65" s="2" customFormat="1" ht="24.2" customHeight="1">
      <c r="A195" s="33"/>
      <c r="B195" s="34"/>
      <c r="C195" s="227" t="s">
        <v>691</v>
      </c>
      <c r="D195" s="227" t="s">
        <v>314</v>
      </c>
      <c r="E195" s="228" t="s">
        <v>1042</v>
      </c>
      <c r="F195" s="229" t="s">
        <v>1043</v>
      </c>
      <c r="G195" s="230" t="s">
        <v>980</v>
      </c>
      <c r="H195" s="231">
        <v>1</v>
      </c>
      <c r="I195" s="232"/>
      <c r="J195" s="233">
        <f t="shared" si="20"/>
        <v>0</v>
      </c>
      <c r="K195" s="229" t="s">
        <v>1</v>
      </c>
      <c r="L195" s="234"/>
      <c r="M195" s="235" t="s">
        <v>1</v>
      </c>
      <c r="N195" s="236" t="s">
        <v>41</v>
      </c>
      <c r="O195" s="70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317</v>
      </c>
      <c r="AT195" s="196" t="s">
        <v>314</v>
      </c>
      <c r="AU195" s="196" t="s">
        <v>86</v>
      </c>
      <c r="AY195" s="16" t="s">
        <v>142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6" t="s">
        <v>84</v>
      </c>
      <c r="BK195" s="197">
        <f t="shared" si="29"/>
        <v>0</v>
      </c>
      <c r="BL195" s="16" t="s">
        <v>193</v>
      </c>
      <c r="BM195" s="196" t="s">
        <v>938</v>
      </c>
    </row>
    <row r="196" spans="1:65" s="2" customFormat="1" ht="33" customHeight="1">
      <c r="A196" s="33"/>
      <c r="B196" s="34"/>
      <c r="C196" s="185" t="s">
        <v>322</v>
      </c>
      <c r="D196" s="185" t="s">
        <v>145</v>
      </c>
      <c r="E196" s="186" t="s">
        <v>981</v>
      </c>
      <c r="F196" s="187" t="s">
        <v>982</v>
      </c>
      <c r="G196" s="188" t="s">
        <v>160</v>
      </c>
      <c r="H196" s="189">
        <v>1</v>
      </c>
      <c r="I196" s="190"/>
      <c r="J196" s="191">
        <f t="shared" si="20"/>
        <v>0</v>
      </c>
      <c r="K196" s="187" t="s">
        <v>1</v>
      </c>
      <c r="L196" s="38"/>
      <c r="M196" s="192" t="s">
        <v>1</v>
      </c>
      <c r="N196" s="193" t="s">
        <v>41</v>
      </c>
      <c r="O196" s="70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193</v>
      </c>
      <c r="AT196" s="196" t="s">
        <v>145</v>
      </c>
      <c r="AU196" s="196" t="s">
        <v>86</v>
      </c>
      <c r="AY196" s="16" t="s">
        <v>142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6" t="s">
        <v>84</v>
      </c>
      <c r="BK196" s="197">
        <f t="shared" si="29"/>
        <v>0</v>
      </c>
      <c r="BL196" s="16" t="s">
        <v>193</v>
      </c>
      <c r="BM196" s="196" t="s">
        <v>942</v>
      </c>
    </row>
    <row r="197" spans="1:65" s="2" customFormat="1" ht="24.2" customHeight="1">
      <c r="A197" s="33"/>
      <c r="B197" s="34"/>
      <c r="C197" s="227" t="s">
        <v>695</v>
      </c>
      <c r="D197" s="227" t="s">
        <v>314</v>
      </c>
      <c r="E197" s="228" t="s">
        <v>1044</v>
      </c>
      <c r="F197" s="229" t="s">
        <v>1045</v>
      </c>
      <c r="G197" s="230" t="s">
        <v>980</v>
      </c>
      <c r="H197" s="231">
        <v>1</v>
      </c>
      <c r="I197" s="232"/>
      <c r="J197" s="233">
        <f t="shared" si="20"/>
        <v>0</v>
      </c>
      <c r="K197" s="229" t="s">
        <v>1</v>
      </c>
      <c r="L197" s="234"/>
      <c r="M197" s="235" t="s">
        <v>1</v>
      </c>
      <c r="N197" s="236" t="s">
        <v>41</v>
      </c>
      <c r="O197" s="70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317</v>
      </c>
      <c r="AT197" s="196" t="s">
        <v>314</v>
      </c>
      <c r="AU197" s="196" t="s">
        <v>86</v>
      </c>
      <c r="AY197" s="16" t="s">
        <v>142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6" t="s">
        <v>84</v>
      </c>
      <c r="BK197" s="197">
        <f t="shared" si="29"/>
        <v>0</v>
      </c>
      <c r="BL197" s="16" t="s">
        <v>193</v>
      </c>
      <c r="BM197" s="196" t="s">
        <v>943</v>
      </c>
    </row>
    <row r="198" spans="1:65" s="2" customFormat="1" ht="24.2" customHeight="1">
      <c r="A198" s="33"/>
      <c r="B198" s="34"/>
      <c r="C198" s="185" t="s">
        <v>326</v>
      </c>
      <c r="D198" s="185" t="s">
        <v>145</v>
      </c>
      <c r="E198" s="186" t="s">
        <v>1040</v>
      </c>
      <c r="F198" s="187" t="s">
        <v>1041</v>
      </c>
      <c r="G198" s="188" t="s">
        <v>160</v>
      </c>
      <c r="H198" s="189">
        <v>1</v>
      </c>
      <c r="I198" s="190"/>
      <c r="J198" s="191">
        <f t="shared" si="20"/>
        <v>0</v>
      </c>
      <c r="K198" s="187" t="s">
        <v>1</v>
      </c>
      <c r="L198" s="38"/>
      <c r="M198" s="192" t="s">
        <v>1</v>
      </c>
      <c r="N198" s="193" t="s">
        <v>41</v>
      </c>
      <c r="O198" s="70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193</v>
      </c>
      <c r="AT198" s="196" t="s">
        <v>145</v>
      </c>
      <c r="AU198" s="196" t="s">
        <v>86</v>
      </c>
      <c r="AY198" s="16" t="s">
        <v>142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6" t="s">
        <v>84</v>
      </c>
      <c r="BK198" s="197">
        <f t="shared" si="29"/>
        <v>0</v>
      </c>
      <c r="BL198" s="16" t="s">
        <v>193</v>
      </c>
      <c r="BM198" s="196" t="s">
        <v>949</v>
      </c>
    </row>
    <row r="199" spans="1:65" s="2" customFormat="1" ht="21.75" customHeight="1">
      <c r="A199" s="33"/>
      <c r="B199" s="34"/>
      <c r="C199" s="227" t="s">
        <v>702</v>
      </c>
      <c r="D199" s="227" t="s">
        <v>314</v>
      </c>
      <c r="E199" s="228" t="s">
        <v>1046</v>
      </c>
      <c r="F199" s="229" t="s">
        <v>1047</v>
      </c>
      <c r="G199" s="230" t="s">
        <v>980</v>
      </c>
      <c r="H199" s="231">
        <v>1</v>
      </c>
      <c r="I199" s="232"/>
      <c r="J199" s="233">
        <f t="shared" si="20"/>
        <v>0</v>
      </c>
      <c r="K199" s="229" t="s">
        <v>1</v>
      </c>
      <c r="L199" s="234"/>
      <c r="M199" s="235" t="s">
        <v>1</v>
      </c>
      <c r="N199" s="236" t="s">
        <v>41</v>
      </c>
      <c r="O199" s="70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317</v>
      </c>
      <c r="AT199" s="196" t="s">
        <v>314</v>
      </c>
      <c r="AU199" s="196" t="s">
        <v>86</v>
      </c>
      <c r="AY199" s="16" t="s">
        <v>142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6" t="s">
        <v>84</v>
      </c>
      <c r="BK199" s="197">
        <f t="shared" si="29"/>
        <v>0</v>
      </c>
      <c r="BL199" s="16" t="s">
        <v>193</v>
      </c>
      <c r="BM199" s="196" t="s">
        <v>950</v>
      </c>
    </row>
    <row r="200" spans="1:65" s="2" customFormat="1" ht="33" customHeight="1">
      <c r="A200" s="33"/>
      <c r="B200" s="34"/>
      <c r="C200" s="185" t="s">
        <v>330</v>
      </c>
      <c r="D200" s="185" t="s">
        <v>145</v>
      </c>
      <c r="E200" s="186" t="s">
        <v>981</v>
      </c>
      <c r="F200" s="187" t="s">
        <v>982</v>
      </c>
      <c r="G200" s="188" t="s">
        <v>160</v>
      </c>
      <c r="H200" s="189">
        <v>1</v>
      </c>
      <c r="I200" s="190"/>
      <c r="J200" s="191">
        <f t="shared" si="20"/>
        <v>0</v>
      </c>
      <c r="K200" s="187" t="s">
        <v>1</v>
      </c>
      <c r="L200" s="38"/>
      <c r="M200" s="192" t="s">
        <v>1</v>
      </c>
      <c r="N200" s="193" t="s">
        <v>41</v>
      </c>
      <c r="O200" s="70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193</v>
      </c>
      <c r="AT200" s="196" t="s">
        <v>145</v>
      </c>
      <c r="AU200" s="196" t="s">
        <v>86</v>
      </c>
      <c r="AY200" s="16" t="s">
        <v>142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6" t="s">
        <v>84</v>
      </c>
      <c r="BK200" s="197">
        <f t="shared" si="29"/>
        <v>0</v>
      </c>
      <c r="BL200" s="16" t="s">
        <v>193</v>
      </c>
      <c r="BM200" s="196" t="s">
        <v>956</v>
      </c>
    </row>
    <row r="201" spans="1:65" s="2" customFormat="1" ht="21.75" customHeight="1">
      <c r="A201" s="33"/>
      <c r="B201" s="34"/>
      <c r="C201" s="227" t="s">
        <v>709</v>
      </c>
      <c r="D201" s="227" t="s">
        <v>314</v>
      </c>
      <c r="E201" s="228" t="s">
        <v>1048</v>
      </c>
      <c r="F201" s="229" t="s">
        <v>1049</v>
      </c>
      <c r="G201" s="230" t="s">
        <v>980</v>
      </c>
      <c r="H201" s="231">
        <v>1</v>
      </c>
      <c r="I201" s="232"/>
      <c r="J201" s="233">
        <f t="shared" si="20"/>
        <v>0</v>
      </c>
      <c r="K201" s="229" t="s">
        <v>1</v>
      </c>
      <c r="L201" s="234"/>
      <c r="M201" s="235" t="s">
        <v>1</v>
      </c>
      <c r="N201" s="236" t="s">
        <v>41</v>
      </c>
      <c r="O201" s="70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317</v>
      </c>
      <c r="AT201" s="196" t="s">
        <v>314</v>
      </c>
      <c r="AU201" s="196" t="s">
        <v>86</v>
      </c>
      <c r="AY201" s="16" t="s">
        <v>142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6" t="s">
        <v>84</v>
      </c>
      <c r="BK201" s="197">
        <f t="shared" si="29"/>
        <v>0</v>
      </c>
      <c r="BL201" s="16" t="s">
        <v>193</v>
      </c>
      <c r="BM201" s="196" t="s">
        <v>957</v>
      </c>
    </row>
    <row r="202" spans="1:65" s="2" customFormat="1" ht="16.5" customHeight="1">
      <c r="A202" s="33"/>
      <c r="B202" s="34"/>
      <c r="C202" s="227" t="s">
        <v>335</v>
      </c>
      <c r="D202" s="227" t="s">
        <v>314</v>
      </c>
      <c r="E202" s="228" t="s">
        <v>1003</v>
      </c>
      <c r="F202" s="229" t="s">
        <v>1004</v>
      </c>
      <c r="G202" s="230" t="s">
        <v>293</v>
      </c>
      <c r="H202" s="231">
        <v>70</v>
      </c>
      <c r="I202" s="232"/>
      <c r="J202" s="233">
        <f t="shared" si="20"/>
        <v>0</v>
      </c>
      <c r="K202" s="229" t="s">
        <v>1</v>
      </c>
      <c r="L202" s="234"/>
      <c r="M202" s="235" t="s">
        <v>1</v>
      </c>
      <c r="N202" s="236" t="s">
        <v>41</v>
      </c>
      <c r="O202" s="70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317</v>
      </c>
      <c r="AT202" s="196" t="s">
        <v>314</v>
      </c>
      <c r="AU202" s="196" t="s">
        <v>86</v>
      </c>
      <c r="AY202" s="16" t="s">
        <v>142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6" t="s">
        <v>84</v>
      </c>
      <c r="BK202" s="197">
        <f t="shared" si="29"/>
        <v>0</v>
      </c>
      <c r="BL202" s="16" t="s">
        <v>193</v>
      </c>
      <c r="BM202" s="196" t="s">
        <v>963</v>
      </c>
    </row>
    <row r="203" spans="1:65" s="2" customFormat="1" ht="24.2" customHeight="1">
      <c r="A203" s="33"/>
      <c r="B203" s="34"/>
      <c r="C203" s="185" t="s">
        <v>710</v>
      </c>
      <c r="D203" s="185" t="s">
        <v>145</v>
      </c>
      <c r="E203" s="186" t="s">
        <v>1005</v>
      </c>
      <c r="F203" s="187" t="s">
        <v>1006</v>
      </c>
      <c r="G203" s="188" t="s">
        <v>293</v>
      </c>
      <c r="H203" s="189">
        <v>70</v>
      </c>
      <c r="I203" s="190"/>
      <c r="J203" s="191">
        <f t="shared" si="20"/>
        <v>0</v>
      </c>
      <c r="K203" s="187" t="s">
        <v>1</v>
      </c>
      <c r="L203" s="38"/>
      <c r="M203" s="192" t="s">
        <v>1</v>
      </c>
      <c r="N203" s="193" t="s">
        <v>41</v>
      </c>
      <c r="O203" s="70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193</v>
      </c>
      <c r="AT203" s="196" t="s">
        <v>145</v>
      </c>
      <c r="AU203" s="196" t="s">
        <v>86</v>
      </c>
      <c r="AY203" s="16" t="s">
        <v>142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6" t="s">
        <v>84</v>
      </c>
      <c r="BK203" s="197">
        <f t="shared" si="29"/>
        <v>0</v>
      </c>
      <c r="BL203" s="16" t="s">
        <v>193</v>
      </c>
      <c r="BM203" s="196" t="s">
        <v>964</v>
      </c>
    </row>
    <row r="204" spans="1:65" s="2" customFormat="1" ht="24.2" customHeight="1">
      <c r="A204" s="33"/>
      <c r="B204" s="34"/>
      <c r="C204" s="227" t="s">
        <v>339</v>
      </c>
      <c r="D204" s="227" t="s">
        <v>314</v>
      </c>
      <c r="E204" s="228" t="s">
        <v>1007</v>
      </c>
      <c r="F204" s="229" t="s">
        <v>1008</v>
      </c>
      <c r="G204" s="230" t="s">
        <v>980</v>
      </c>
      <c r="H204" s="231">
        <v>2</v>
      </c>
      <c r="I204" s="232"/>
      <c r="J204" s="233">
        <f t="shared" si="20"/>
        <v>0</v>
      </c>
      <c r="K204" s="229" t="s">
        <v>1</v>
      </c>
      <c r="L204" s="234"/>
      <c r="M204" s="235" t="s">
        <v>1</v>
      </c>
      <c r="N204" s="236" t="s">
        <v>41</v>
      </c>
      <c r="O204" s="70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317</v>
      </c>
      <c r="AT204" s="196" t="s">
        <v>314</v>
      </c>
      <c r="AU204" s="196" t="s">
        <v>86</v>
      </c>
      <c r="AY204" s="16" t="s">
        <v>142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6" t="s">
        <v>84</v>
      </c>
      <c r="BK204" s="197">
        <f t="shared" si="29"/>
        <v>0</v>
      </c>
      <c r="BL204" s="16" t="s">
        <v>193</v>
      </c>
      <c r="BM204" s="196" t="s">
        <v>966</v>
      </c>
    </row>
    <row r="205" spans="1:65" s="2" customFormat="1" ht="24.2" customHeight="1">
      <c r="A205" s="33"/>
      <c r="B205" s="34"/>
      <c r="C205" s="185" t="s">
        <v>923</v>
      </c>
      <c r="D205" s="185" t="s">
        <v>145</v>
      </c>
      <c r="E205" s="186" t="s">
        <v>1009</v>
      </c>
      <c r="F205" s="187" t="s">
        <v>1010</v>
      </c>
      <c r="G205" s="188" t="s">
        <v>160</v>
      </c>
      <c r="H205" s="189">
        <v>2</v>
      </c>
      <c r="I205" s="190"/>
      <c r="J205" s="191">
        <f t="shared" si="20"/>
        <v>0</v>
      </c>
      <c r="K205" s="187" t="s">
        <v>1</v>
      </c>
      <c r="L205" s="38"/>
      <c r="M205" s="192" t="s">
        <v>1</v>
      </c>
      <c r="N205" s="193" t="s">
        <v>41</v>
      </c>
      <c r="O205" s="70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193</v>
      </c>
      <c r="AT205" s="196" t="s">
        <v>145</v>
      </c>
      <c r="AU205" s="196" t="s">
        <v>86</v>
      </c>
      <c r="AY205" s="16" t="s">
        <v>142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6" t="s">
        <v>84</v>
      </c>
      <c r="BK205" s="197">
        <f t="shared" si="29"/>
        <v>0</v>
      </c>
      <c r="BL205" s="16" t="s">
        <v>193</v>
      </c>
      <c r="BM205" s="196" t="s">
        <v>1050</v>
      </c>
    </row>
    <row r="206" spans="1:65" s="2" customFormat="1" ht="16.5" customHeight="1">
      <c r="A206" s="33"/>
      <c r="B206" s="34"/>
      <c r="C206" s="227" t="s">
        <v>344</v>
      </c>
      <c r="D206" s="227" t="s">
        <v>314</v>
      </c>
      <c r="E206" s="228" t="s">
        <v>1011</v>
      </c>
      <c r="F206" s="229" t="s">
        <v>1012</v>
      </c>
      <c r="G206" s="230" t="s">
        <v>1013</v>
      </c>
      <c r="H206" s="231">
        <v>2</v>
      </c>
      <c r="I206" s="232"/>
      <c r="J206" s="233">
        <f t="shared" si="20"/>
        <v>0</v>
      </c>
      <c r="K206" s="229" t="s">
        <v>1</v>
      </c>
      <c r="L206" s="234"/>
      <c r="M206" s="235" t="s">
        <v>1</v>
      </c>
      <c r="N206" s="236" t="s">
        <v>41</v>
      </c>
      <c r="O206" s="70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317</v>
      </c>
      <c r="AT206" s="196" t="s">
        <v>314</v>
      </c>
      <c r="AU206" s="196" t="s">
        <v>86</v>
      </c>
      <c r="AY206" s="16" t="s">
        <v>142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6" t="s">
        <v>84</v>
      </c>
      <c r="BK206" s="197">
        <f t="shared" si="29"/>
        <v>0</v>
      </c>
      <c r="BL206" s="16" t="s">
        <v>193</v>
      </c>
      <c r="BM206" s="196" t="s">
        <v>1051</v>
      </c>
    </row>
    <row r="207" spans="1:65" s="2" customFormat="1" ht="16.5" customHeight="1">
      <c r="A207" s="33"/>
      <c r="B207" s="34"/>
      <c r="C207" s="227" t="s">
        <v>931</v>
      </c>
      <c r="D207" s="227" t="s">
        <v>314</v>
      </c>
      <c r="E207" s="228" t="s">
        <v>1014</v>
      </c>
      <c r="F207" s="229" t="s">
        <v>1015</v>
      </c>
      <c r="G207" s="230" t="s">
        <v>992</v>
      </c>
      <c r="H207" s="231">
        <v>73</v>
      </c>
      <c r="I207" s="232"/>
      <c r="J207" s="233">
        <f t="shared" si="20"/>
        <v>0</v>
      </c>
      <c r="K207" s="229" t="s">
        <v>1</v>
      </c>
      <c r="L207" s="234"/>
      <c r="M207" s="235" t="s">
        <v>1</v>
      </c>
      <c r="N207" s="236" t="s">
        <v>41</v>
      </c>
      <c r="O207" s="70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317</v>
      </c>
      <c r="AT207" s="196" t="s">
        <v>314</v>
      </c>
      <c r="AU207" s="196" t="s">
        <v>86</v>
      </c>
      <c r="AY207" s="16" t="s">
        <v>142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6" t="s">
        <v>84</v>
      </c>
      <c r="BK207" s="197">
        <f t="shared" si="29"/>
        <v>0</v>
      </c>
      <c r="BL207" s="16" t="s">
        <v>193</v>
      </c>
      <c r="BM207" s="196" t="s">
        <v>1052</v>
      </c>
    </row>
    <row r="208" spans="1:65" s="2" customFormat="1" ht="24.2" customHeight="1">
      <c r="A208" s="33"/>
      <c r="B208" s="34"/>
      <c r="C208" s="185" t="s">
        <v>348</v>
      </c>
      <c r="D208" s="185" t="s">
        <v>145</v>
      </c>
      <c r="E208" s="186" t="s">
        <v>1016</v>
      </c>
      <c r="F208" s="187" t="s">
        <v>1017</v>
      </c>
      <c r="G208" s="188" t="s">
        <v>160</v>
      </c>
      <c r="H208" s="189">
        <v>73</v>
      </c>
      <c r="I208" s="190"/>
      <c r="J208" s="191">
        <f t="shared" si="20"/>
        <v>0</v>
      </c>
      <c r="K208" s="187" t="s">
        <v>1</v>
      </c>
      <c r="L208" s="38"/>
      <c r="M208" s="192" t="s">
        <v>1</v>
      </c>
      <c r="N208" s="193" t="s">
        <v>41</v>
      </c>
      <c r="O208" s="70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193</v>
      </c>
      <c r="AT208" s="196" t="s">
        <v>145</v>
      </c>
      <c r="AU208" s="196" t="s">
        <v>86</v>
      </c>
      <c r="AY208" s="16" t="s">
        <v>142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6" t="s">
        <v>84</v>
      </c>
      <c r="BK208" s="197">
        <f t="shared" si="29"/>
        <v>0</v>
      </c>
      <c r="BL208" s="16" t="s">
        <v>193</v>
      </c>
      <c r="BM208" s="196" t="s">
        <v>1053</v>
      </c>
    </row>
    <row r="209" spans="1:65" s="2" customFormat="1" ht="16.5" customHeight="1">
      <c r="A209" s="33"/>
      <c r="B209" s="34"/>
      <c r="C209" s="227" t="s">
        <v>941</v>
      </c>
      <c r="D209" s="227" t="s">
        <v>314</v>
      </c>
      <c r="E209" s="228" t="s">
        <v>1018</v>
      </c>
      <c r="F209" s="229" t="s">
        <v>1019</v>
      </c>
      <c r="G209" s="230" t="s">
        <v>992</v>
      </c>
      <c r="H209" s="231">
        <v>8</v>
      </c>
      <c r="I209" s="232"/>
      <c r="J209" s="233">
        <f t="shared" si="20"/>
        <v>0</v>
      </c>
      <c r="K209" s="229" t="s">
        <v>1</v>
      </c>
      <c r="L209" s="234"/>
      <c r="M209" s="235" t="s">
        <v>1</v>
      </c>
      <c r="N209" s="236" t="s">
        <v>41</v>
      </c>
      <c r="O209" s="70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317</v>
      </c>
      <c r="AT209" s="196" t="s">
        <v>314</v>
      </c>
      <c r="AU209" s="196" t="s">
        <v>86</v>
      </c>
      <c r="AY209" s="16" t="s">
        <v>142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6" t="s">
        <v>84</v>
      </c>
      <c r="BK209" s="197">
        <f t="shared" si="29"/>
        <v>0</v>
      </c>
      <c r="BL209" s="16" t="s">
        <v>193</v>
      </c>
      <c r="BM209" s="196" t="s">
        <v>1054</v>
      </c>
    </row>
    <row r="210" spans="1:65" s="2" customFormat="1" ht="24.2" customHeight="1">
      <c r="A210" s="33"/>
      <c r="B210" s="34"/>
      <c r="C210" s="185" t="s">
        <v>352</v>
      </c>
      <c r="D210" s="185" t="s">
        <v>145</v>
      </c>
      <c r="E210" s="186" t="s">
        <v>1020</v>
      </c>
      <c r="F210" s="187" t="s">
        <v>1021</v>
      </c>
      <c r="G210" s="188" t="s">
        <v>160</v>
      </c>
      <c r="H210" s="189">
        <v>8</v>
      </c>
      <c r="I210" s="190"/>
      <c r="J210" s="191">
        <f t="shared" si="20"/>
        <v>0</v>
      </c>
      <c r="K210" s="187" t="s">
        <v>1</v>
      </c>
      <c r="L210" s="38"/>
      <c r="M210" s="192" t="s">
        <v>1</v>
      </c>
      <c r="N210" s="193" t="s">
        <v>41</v>
      </c>
      <c r="O210" s="70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193</v>
      </c>
      <c r="AT210" s="196" t="s">
        <v>145</v>
      </c>
      <c r="AU210" s="196" t="s">
        <v>86</v>
      </c>
      <c r="AY210" s="16" t="s">
        <v>142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6" t="s">
        <v>84</v>
      </c>
      <c r="BK210" s="197">
        <f t="shared" si="29"/>
        <v>0</v>
      </c>
      <c r="BL210" s="16" t="s">
        <v>193</v>
      </c>
      <c r="BM210" s="196" t="s">
        <v>1055</v>
      </c>
    </row>
    <row r="211" spans="1:65" s="2" customFormat="1" ht="16.5" customHeight="1">
      <c r="A211" s="33"/>
      <c r="B211" s="34"/>
      <c r="C211" s="227" t="s">
        <v>948</v>
      </c>
      <c r="D211" s="227" t="s">
        <v>314</v>
      </c>
      <c r="E211" s="228" t="s">
        <v>1022</v>
      </c>
      <c r="F211" s="229" t="s">
        <v>1023</v>
      </c>
      <c r="G211" s="230" t="s">
        <v>992</v>
      </c>
      <c r="H211" s="231">
        <v>2</v>
      </c>
      <c r="I211" s="232"/>
      <c r="J211" s="233">
        <f t="shared" si="20"/>
        <v>0</v>
      </c>
      <c r="K211" s="229" t="s">
        <v>1</v>
      </c>
      <c r="L211" s="234"/>
      <c r="M211" s="235" t="s">
        <v>1</v>
      </c>
      <c r="N211" s="236" t="s">
        <v>41</v>
      </c>
      <c r="O211" s="70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317</v>
      </c>
      <c r="AT211" s="196" t="s">
        <v>314</v>
      </c>
      <c r="AU211" s="196" t="s">
        <v>86</v>
      </c>
      <c r="AY211" s="16" t="s">
        <v>142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6" t="s">
        <v>84</v>
      </c>
      <c r="BK211" s="197">
        <f t="shared" si="29"/>
        <v>0</v>
      </c>
      <c r="BL211" s="16" t="s">
        <v>193</v>
      </c>
      <c r="BM211" s="196" t="s">
        <v>1056</v>
      </c>
    </row>
    <row r="212" spans="1:65" s="2" customFormat="1" ht="24.2" customHeight="1">
      <c r="A212" s="33"/>
      <c r="B212" s="34"/>
      <c r="C212" s="185" t="s">
        <v>356</v>
      </c>
      <c r="D212" s="185" t="s">
        <v>145</v>
      </c>
      <c r="E212" s="186" t="s">
        <v>1024</v>
      </c>
      <c r="F212" s="187" t="s">
        <v>1025</v>
      </c>
      <c r="G212" s="188" t="s">
        <v>160</v>
      </c>
      <c r="H212" s="189">
        <v>2</v>
      </c>
      <c r="I212" s="190"/>
      <c r="J212" s="191">
        <f t="shared" si="20"/>
        <v>0</v>
      </c>
      <c r="K212" s="187" t="s">
        <v>1</v>
      </c>
      <c r="L212" s="38"/>
      <c r="M212" s="192" t="s">
        <v>1</v>
      </c>
      <c r="N212" s="193" t="s">
        <v>41</v>
      </c>
      <c r="O212" s="70"/>
      <c r="P212" s="194">
        <f t="shared" si="21"/>
        <v>0</v>
      </c>
      <c r="Q212" s="194">
        <v>0</v>
      </c>
      <c r="R212" s="194">
        <f t="shared" si="22"/>
        <v>0</v>
      </c>
      <c r="S212" s="194">
        <v>0</v>
      </c>
      <c r="T212" s="195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193</v>
      </c>
      <c r="AT212" s="196" t="s">
        <v>145</v>
      </c>
      <c r="AU212" s="196" t="s">
        <v>86</v>
      </c>
      <c r="AY212" s="16" t="s">
        <v>142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6" t="s">
        <v>84</v>
      </c>
      <c r="BK212" s="197">
        <f t="shared" si="29"/>
        <v>0</v>
      </c>
      <c r="BL212" s="16" t="s">
        <v>193</v>
      </c>
      <c r="BM212" s="196" t="s">
        <v>1057</v>
      </c>
    </row>
    <row r="213" spans="1:65" s="2" customFormat="1" ht="33" customHeight="1">
      <c r="A213" s="33"/>
      <c r="B213" s="34"/>
      <c r="C213" s="185" t="s">
        <v>955</v>
      </c>
      <c r="D213" s="185" t="s">
        <v>145</v>
      </c>
      <c r="E213" s="186" t="s">
        <v>1026</v>
      </c>
      <c r="F213" s="187" t="s">
        <v>1027</v>
      </c>
      <c r="G213" s="188" t="s">
        <v>160</v>
      </c>
      <c r="H213" s="189">
        <v>8</v>
      </c>
      <c r="I213" s="190"/>
      <c r="J213" s="191">
        <f t="shared" si="20"/>
        <v>0</v>
      </c>
      <c r="K213" s="187" t="s">
        <v>1</v>
      </c>
      <c r="L213" s="38"/>
      <c r="M213" s="192" t="s">
        <v>1</v>
      </c>
      <c r="N213" s="193" t="s">
        <v>41</v>
      </c>
      <c r="O213" s="70"/>
      <c r="P213" s="194">
        <f t="shared" si="21"/>
        <v>0</v>
      </c>
      <c r="Q213" s="194">
        <v>0</v>
      </c>
      <c r="R213" s="194">
        <f t="shared" si="22"/>
        <v>0</v>
      </c>
      <c r="S213" s="194">
        <v>0</v>
      </c>
      <c r="T213" s="195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193</v>
      </c>
      <c r="AT213" s="196" t="s">
        <v>145</v>
      </c>
      <c r="AU213" s="196" t="s">
        <v>86</v>
      </c>
      <c r="AY213" s="16" t="s">
        <v>142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6" t="s">
        <v>84</v>
      </c>
      <c r="BK213" s="197">
        <f t="shared" si="29"/>
        <v>0</v>
      </c>
      <c r="BL213" s="16" t="s">
        <v>193</v>
      </c>
      <c r="BM213" s="196" t="s">
        <v>1058</v>
      </c>
    </row>
    <row r="214" spans="1:65" s="2" customFormat="1" ht="37.9" customHeight="1">
      <c r="A214" s="33"/>
      <c r="B214" s="34"/>
      <c r="C214" s="185" t="s">
        <v>379</v>
      </c>
      <c r="D214" s="185" t="s">
        <v>145</v>
      </c>
      <c r="E214" s="186" t="s">
        <v>1028</v>
      </c>
      <c r="F214" s="187" t="s">
        <v>1029</v>
      </c>
      <c r="G214" s="188" t="s">
        <v>160</v>
      </c>
      <c r="H214" s="189">
        <v>1</v>
      </c>
      <c r="I214" s="190"/>
      <c r="J214" s="191">
        <f t="shared" si="20"/>
        <v>0</v>
      </c>
      <c r="K214" s="187" t="s">
        <v>1</v>
      </c>
      <c r="L214" s="38"/>
      <c r="M214" s="192" t="s">
        <v>1</v>
      </c>
      <c r="N214" s="193" t="s">
        <v>41</v>
      </c>
      <c r="O214" s="70"/>
      <c r="P214" s="194">
        <f t="shared" si="21"/>
        <v>0</v>
      </c>
      <c r="Q214" s="194">
        <v>0</v>
      </c>
      <c r="R214" s="194">
        <f t="shared" si="22"/>
        <v>0</v>
      </c>
      <c r="S214" s="194">
        <v>0</v>
      </c>
      <c r="T214" s="195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150</v>
      </c>
      <c r="AT214" s="196" t="s">
        <v>145</v>
      </c>
      <c r="AU214" s="196" t="s">
        <v>86</v>
      </c>
      <c r="AY214" s="16" t="s">
        <v>142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6" t="s">
        <v>84</v>
      </c>
      <c r="BK214" s="197">
        <f t="shared" si="29"/>
        <v>0</v>
      </c>
      <c r="BL214" s="16" t="s">
        <v>150</v>
      </c>
      <c r="BM214" s="196" t="s">
        <v>1059</v>
      </c>
    </row>
    <row r="215" spans="1:65" s="2" customFormat="1" ht="33" customHeight="1">
      <c r="A215" s="33"/>
      <c r="B215" s="34"/>
      <c r="C215" s="185" t="s">
        <v>962</v>
      </c>
      <c r="D215" s="185" t="s">
        <v>145</v>
      </c>
      <c r="E215" s="186" t="s">
        <v>1030</v>
      </c>
      <c r="F215" s="187" t="s">
        <v>1031</v>
      </c>
      <c r="G215" s="188" t="s">
        <v>293</v>
      </c>
      <c r="H215" s="189">
        <v>5</v>
      </c>
      <c r="I215" s="190"/>
      <c r="J215" s="191">
        <f t="shared" si="20"/>
        <v>0</v>
      </c>
      <c r="K215" s="187" t="s">
        <v>1</v>
      </c>
      <c r="L215" s="38"/>
      <c r="M215" s="192" t="s">
        <v>1</v>
      </c>
      <c r="N215" s="193" t="s">
        <v>41</v>
      </c>
      <c r="O215" s="70"/>
      <c r="P215" s="194">
        <f t="shared" si="21"/>
        <v>0</v>
      </c>
      <c r="Q215" s="194">
        <v>0</v>
      </c>
      <c r="R215" s="194">
        <f t="shared" si="22"/>
        <v>0</v>
      </c>
      <c r="S215" s="194">
        <v>0</v>
      </c>
      <c r="T215" s="195">
        <f t="shared" si="2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150</v>
      </c>
      <c r="AT215" s="196" t="s">
        <v>145</v>
      </c>
      <c r="AU215" s="196" t="s">
        <v>86</v>
      </c>
      <c r="AY215" s="16" t="s">
        <v>142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6" t="s">
        <v>84</v>
      </c>
      <c r="BK215" s="197">
        <f t="shared" si="29"/>
        <v>0</v>
      </c>
      <c r="BL215" s="16" t="s">
        <v>150</v>
      </c>
      <c r="BM215" s="196" t="s">
        <v>1060</v>
      </c>
    </row>
    <row r="216" spans="1:65" s="2" customFormat="1" ht="33" customHeight="1">
      <c r="A216" s="33"/>
      <c r="B216" s="34"/>
      <c r="C216" s="185" t="s">
        <v>383</v>
      </c>
      <c r="D216" s="185" t="s">
        <v>145</v>
      </c>
      <c r="E216" s="186" t="s">
        <v>1032</v>
      </c>
      <c r="F216" s="187" t="s">
        <v>1033</v>
      </c>
      <c r="G216" s="188" t="s">
        <v>992</v>
      </c>
      <c r="H216" s="189">
        <v>1</v>
      </c>
      <c r="I216" s="190"/>
      <c r="J216" s="191">
        <f t="shared" si="20"/>
        <v>0</v>
      </c>
      <c r="K216" s="187" t="s">
        <v>1</v>
      </c>
      <c r="L216" s="38"/>
      <c r="M216" s="192" t="s">
        <v>1</v>
      </c>
      <c r="N216" s="193" t="s">
        <v>41</v>
      </c>
      <c r="O216" s="70"/>
      <c r="P216" s="194">
        <f t="shared" si="21"/>
        <v>0</v>
      </c>
      <c r="Q216" s="194">
        <v>0</v>
      </c>
      <c r="R216" s="194">
        <f t="shared" si="22"/>
        <v>0</v>
      </c>
      <c r="S216" s="194">
        <v>0</v>
      </c>
      <c r="T216" s="195">
        <f t="shared" si="2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150</v>
      </c>
      <c r="AT216" s="196" t="s">
        <v>145</v>
      </c>
      <c r="AU216" s="196" t="s">
        <v>86</v>
      </c>
      <c r="AY216" s="16" t="s">
        <v>142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6" t="s">
        <v>84</v>
      </c>
      <c r="BK216" s="197">
        <f t="shared" si="29"/>
        <v>0</v>
      </c>
      <c r="BL216" s="16" t="s">
        <v>150</v>
      </c>
      <c r="BM216" s="196" t="s">
        <v>1061</v>
      </c>
    </row>
    <row r="217" spans="1:65" s="12" customFormat="1" ht="22.9" customHeight="1">
      <c r="B217" s="169"/>
      <c r="C217" s="170"/>
      <c r="D217" s="171" t="s">
        <v>75</v>
      </c>
      <c r="E217" s="183" t="s">
        <v>1062</v>
      </c>
      <c r="F217" s="183" t="s">
        <v>1063</v>
      </c>
      <c r="G217" s="170"/>
      <c r="H217" s="170"/>
      <c r="I217" s="173"/>
      <c r="J217" s="184">
        <f>BK217</f>
        <v>0</v>
      </c>
      <c r="K217" s="170"/>
      <c r="L217" s="175"/>
      <c r="M217" s="176"/>
      <c r="N217" s="177"/>
      <c r="O217" s="177"/>
      <c r="P217" s="178">
        <f>SUM(P218:P244)</f>
        <v>0</v>
      </c>
      <c r="Q217" s="177"/>
      <c r="R217" s="178">
        <f>SUM(R218:R244)</f>
        <v>5.7999999999999996E-3</v>
      </c>
      <c r="S217" s="177"/>
      <c r="T217" s="179">
        <f>SUM(T218:T244)</f>
        <v>0</v>
      </c>
      <c r="AR217" s="180" t="s">
        <v>84</v>
      </c>
      <c r="AT217" s="181" t="s">
        <v>75</v>
      </c>
      <c r="AU217" s="181" t="s">
        <v>84</v>
      </c>
      <c r="AY217" s="180" t="s">
        <v>142</v>
      </c>
      <c r="BK217" s="182">
        <f>SUM(BK218:BK244)</f>
        <v>0</v>
      </c>
    </row>
    <row r="218" spans="1:65" s="2" customFormat="1" ht="24.2" customHeight="1">
      <c r="A218" s="33"/>
      <c r="B218" s="34"/>
      <c r="C218" s="227" t="s">
        <v>965</v>
      </c>
      <c r="D218" s="227" t="s">
        <v>314</v>
      </c>
      <c r="E218" s="228" t="s">
        <v>978</v>
      </c>
      <c r="F218" s="229" t="s">
        <v>979</v>
      </c>
      <c r="G218" s="230" t="s">
        <v>980</v>
      </c>
      <c r="H218" s="231">
        <v>6</v>
      </c>
      <c r="I218" s="232"/>
      <c r="J218" s="233">
        <f t="shared" ref="J218:J244" si="30">ROUND(I218*H218,2)</f>
        <v>0</v>
      </c>
      <c r="K218" s="229" t="s">
        <v>1</v>
      </c>
      <c r="L218" s="234"/>
      <c r="M218" s="235" t="s">
        <v>1</v>
      </c>
      <c r="N218" s="236" t="s">
        <v>41</v>
      </c>
      <c r="O218" s="70"/>
      <c r="P218" s="194">
        <f t="shared" ref="P218:P244" si="31">O218*H218</f>
        <v>0</v>
      </c>
      <c r="Q218" s="194">
        <v>0</v>
      </c>
      <c r="R218" s="194">
        <f t="shared" ref="R218:R244" si="32">Q218*H218</f>
        <v>0</v>
      </c>
      <c r="S218" s="194">
        <v>0</v>
      </c>
      <c r="T218" s="195">
        <f t="shared" ref="T218:T244" si="33"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317</v>
      </c>
      <c r="AT218" s="196" t="s">
        <v>314</v>
      </c>
      <c r="AU218" s="196" t="s">
        <v>86</v>
      </c>
      <c r="AY218" s="16" t="s">
        <v>142</v>
      </c>
      <c r="BE218" s="197">
        <f t="shared" ref="BE218:BE244" si="34">IF(N218="základní",J218,0)</f>
        <v>0</v>
      </c>
      <c r="BF218" s="197">
        <f t="shared" ref="BF218:BF244" si="35">IF(N218="snížená",J218,0)</f>
        <v>0</v>
      </c>
      <c r="BG218" s="197">
        <f t="shared" ref="BG218:BG244" si="36">IF(N218="zákl. přenesená",J218,0)</f>
        <v>0</v>
      </c>
      <c r="BH218" s="197">
        <f t="shared" ref="BH218:BH244" si="37">IF(N218="sníž. přenesená",J218,0)</f>
        <v>0</v>
      </c>
      <c r="BI218" s="197">
        <f t="shared" ref="BI218:BI244" si="38">IF(N218="nulová",J218,0)</f>
        <v>0</v>
      </c>
      <c r="BJ218" s="16" t="s">
        <v>84</v>
      </c>
      <c r="BK218" s="197">
        <f t="shared" ref="BK218:BK244" si="39">ROUND(I218*H218,2)</f>
        <v>0</v>
      </c>
      <c r="BL218" s="16" t="s">
        <v>193</v>
      </c>
      <c r="BM218" s="196" t="s">
        <v>1064</v>
      </c>
    </row>
    <row r="219" spans="1:65" s="2" customFormat="1" ht="33" customHeight="1">
      <c r="A219" s="33"/>
      <c r="B219" s="34"/>
      <c r="C219" s="185" t="s">
        <v>388</v>
      </c>
      <c r="D219" s="185" t="s">
        <v>145</v>
      </c>
      <c r="E219" s="186" t="s">
        <v>981</v>
      </c>
      <c r="F219" s="187" t="s">
        <v>982</v>
      </c>
      <c r="G219" s="188" t="s">
        <v>160</v>
      </c>
      <c r="H219" s="189">
        <v>6</v>
      </c>
      <c r="I219" s="190"/>
      <c r="J219" s="191">
        <f t="shared" si="30"/>
        <v>0</v>
      </c>
      <c r="K219" s="187" t="s">
        <v>1</v>
      </c>
      <c r="L219" s="38"/>
      <c r="M219" s="192" t="s">
        <v>1</v>
      </c>
      <c r="N219" s="193" t="s">
        <v>41</v>
      </c>
      <c r="O219" s="70"/>
      <c r="P219" s="194">
        <f t="shared" si="31"/>
        <v>0</v>
      </c>
      <c r="Q219" s="194">
        <v>0</v>
      </c>
      <c r="R219" s="194">
        <f t="shared" si="32"/>
        <v>0</v>
      </c>
      <c r="S219" s="194">
        <v>0</v>
      </c>
      <c r="T219" s="195">
        <f t="shared" si="3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193</v>
      </c>
      <c r="AT219" s="196" t="s">
        <v>145</v>
      </c>
      <c r="AU219" s="196" t="s">
        <v>86</v>
      </c>
      <c r="AY219" s="16" t="s">
        <v>142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6" t="s">
        <v>84</v>
      </c>
      <c r="BK219" s="197">
        <f t="shared" si="39"/>
        <v>0</v>
      </c>
      <c r="BL219" s="16" t="s">
        <v>193</v>
      </c>
      <c r="BM219" s="196" t="s">
        <v>1065</v>
      </c>
    </row>
    <row r="220" spans="1:65" s="2" customFormat="1" ht="24.2" customHeight="1">
      <c r="A220" s="33"/>
      <c r="B220" s="34"/>
      <c r="C220" s="227" t="s">
        <v>1066</v>
      </c>
      <c r="D220" s="227" t="s">
        <v>314</v>
      </c>
      <c r="E220" s="228" t="s">
        <v>983</v>
      </c>
      <c r="F220" s="229" t="s">
        <v>984</v>
      </c>
      <c r="G220" s="230" t="s">
        <v>980</v>
      </c>
      <c r="H220" s="231">
        <v>1</v>
      </c>
      <c r="I220" s="232"/>
      <c r="J220" s="233">
        <f t="shared" si="30"/>
        <v>0</v>
      </c>
      <c r="K220" s="229" t="s">
        <v>1</v>
      </c>
      <c r="L220" s="234"/>
      <c r="M220" s="235" t="s">
        <v>1</v>
      </c>
      <c r="N220" s="236" t="s">
        <v>41</v>
      </c>
      <c r="O220" s="70"/>
      <c r="P220" s="194">
        <f t="shared" si="31"/>
        <v>0</v>
      </c>
      <c r="Q220" s="194">
        <v>0</v>
      </c>
      <c r="R220" s="194">
        <f t="shared" si="32"/>
        <v>0</v>
      </c>
      <c r="S220" s="194">
        <v>0</v>
      </c>
      <c r="T220" s="195">
        <f t="shared" si="3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317</v>
      </c>
      <c r="AT220" s="196" t="s">
        <v>314</v>
      </c>
      <c r="AU220" s="196" t="s">
        <v>86</v>
      </c>
      <c r="AY220" s="16" t="s">
        <v>142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6" t="s">
        <v>84</v>
      </c>
      <c r="BK220" s="197">
        <f t="shared" si="39"/>
        <v>0</v>
      </c>
      <c r="BL220" s="16" t="s">
        <v>193</v>
      </c>
      <c r="BM220" s="196" t="s">
        <v>1067</v>
      </c>
    </row>
    <row r="221" spans="1:65" s="2" customFormat="1" ht="16.5" customHeight="1">
      <c r="A221" s="33"/>
      <c r="B221" s="34"/>
      <c r="C221" s="227" t="s">
        <v>392</v>
      </c>
      <c r="D221" s="227" t="s">
        <v>314</v>
      </c>
      <c r="E221" s="228" t="s">
        <v>985</v>
      </c>
      <c r="F221" s="229" t="s">
        <v>986</v>
      </c>
      <c r="G221" s="230" t="s">
        <v>980</v>
      </c>
      <c r="H221" s="231">
        <v>1</v>
      </c>
      <c r="I221" s="232"/>
      <c r="J221" s="233">
        <f t="shared" si="30"/>
        <v>0</v>
      </c>
      <c r="K221" s="229" t="s">
        <v>1</v>
      </c>
      <c r="L221" s="234"/>
      <c r="M221" s="235" t="s">
        <v>1</v>
      </c>
      <c r="N221" s="236" t="s">
        <v>41</v>
      </c>
      <c r="O221" s="70"/>
      <c r="P221" s="194">
        <f t="shared" si="31"/>
        <v>0</v>
      </c>
      <c r="Q221" s="194">
        <v>0</v>
      </c>
      <c r="R221" s="194">
        <f t="shared" si="32"/>
        <v>0</v>
      </c>
      <c r="S221" s="194">
        <v>0</v>
      </c>
      <c r="T221" s="195">
        <f t="shared" si="3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317</v>
      </c>
      <c r="AT221" s="196" t="s">
        <v>314</v>
      </c>
      <c r="AU221" s="196" t="s">
        <v>86</v>
      </c>
      <c r="AY221" s="16" t="s">
        <v>142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6" t="s">
        <v>84</v>
      </c>
      <c r="BK221" s="197">
        <f t="shared" si="39"/>
        <v>0</v>
      </c>
      <c r="BL221" s="16" t="s">
        <v>193</v>
      </c>
      <c r="BM221" s="196" t="s">
        <v>1068</v>
      </c>
    </row>
    <row r="222" spans="1:65" s="2" customFormat="1" ht="16.5" customHeight="1">
      <c r="A222" s="33"/>
      <c r="B222" s="34"/>
      <c r="C222" s="227" t="s">
        <v>1069</v>
      </c>
      <c r="D222" s="227" t="s">
        <v>314</v>
      </c>
      <c r="E222" s="228" t="s">
        <v>987</v>
      </c>
      <c r="F222" s="229" t="s">
        <v>988</v>
      </c>
      <c r="G222" s="230" t="s">
        <v>989</v>
      </c>
      <c r="H222" s="231">
        <v>1</v>
      </c>
      <c r="I222" s="232"/>
      <c r="J222" s="233">
        <f t="shared" si="30"/>
        <v>0</v>
      </c>
      <c r="K222" s="229" t="s">
        <v>1</v>
      </c>
      <c r="L222" s="234"/>
      <c r="M222" s="235" t="s">
        <v>1</v>
      </c>
      <c r="N222" s="236" t="s">
        <v>41</v>
      </c>
      <c r="O222" s="70"/>
      <c r="P222" s="194">
        <f t="shared" si="31"/>
        <v>0</v>
      </c>
      <c r="Q222" s="194">
        <v>0</v>
      </c>
      <c r="R222" s="194">
        <f t="shared" si="32"/>
        <v>0</v>
      </c>
      <c r="S222" s="194">
        <v>0</v>
      </c>
      <c r="T222" s="195">
        <f t="shared" si="3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317</v>
      </c>
      <c r="AT222" s="196" t="s">
        <v>314</v>
      </c>
      <c r="AU222" s="196" t="s">
        <v>86</v>
      </c>
      <c r="AY222" s="16" t="s">
        <v>142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6" t="s">
        <v>84</v>
      </c>
      <c r="BK222" s="197">
        <f t="shared" si="39"/>
        <v>0</v>
      </c>
      <c r="BL222" s="16" t="s">
        <v>193</v>
      </c>
      <c r="BM222" s="196" t="s">
        <v>1070</v>
      </c>
    </row>
    <row r="223" spans="1:65" s="2" customFormat="1" ht="24.2" customHeight="1">
      <c r="A223" s="33"/>
      <c r="B223" s="34"/>
      <c r="C223" s="185" t="s">
        <v>397</v>
      </c>
      <c r="D223" s="185" t="s">
        <v>145</v>
      </c>
      <c r="E223" s="186" t="s">
        <v>990</v>
      </c>
      <c r="F223" s="187" t="s">
        <v>991</v>
      </c>
      <c r="G223" s="188" t="s">
        <v>992</v>
      </c>
      <c r="H223" s="189">
        <v>1</v>
      </c>
      <c r="I223" s="190"/>
      <c r="J223" s="191">
        <f t="shared" si="30"/>
        <v>0</v>
      </c>
      <c r="K223" s="187" t="s">
        <v>1</v>
      </c>
      <c r="L223" s="38"/>
      <c r="M223" s="192" t="s">
        <v>1</v>
      </c>
      <c r="N223" s="193" t="s">
        <v>41</v>
      </c>
      <c r="O223" s="70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193</v>
      </c>
      <c r="AT223" s="196" t="s">
        <v>145</v>
      </c>
      <c r="AU223" s="196" t="s">
        <v>86</v>
      </c>
      <c r="AY223" s="16" t="s">
        <v>142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6" t="s">
        <v>84</v>
      </c>
      <c r="BK223" s="197">
        <f t="shared" si="39"/>
        <v>0</v>
      </c>
      <c r="BL223" s="16" t="s">
        <v>193</v>
      </c>
      <c r="BM223" s="196" t="s">
        <v>1071</v>
      </c>
    </row>
    <row r="224" spans="1:65" s="2" customFormat="1" ht="24.2" customHeight="1">
      <c r="A224" s="33"/>
      <c r="B224" s="34"/>
      <c r="C224" s="227" t="s">
        <v>1072</v>
      </c>
      <c r="D224" s="227" t="s">
        <v>314</v>
      </c>
      <c r="E224" s="228" t="s">
        <v>993</v>
      </c>
      <c r="F224" s="229" t="s">
        <v>994</v>
      </c>
      <c r="G224" s="230" t="s">
        <v>314</v>
      </c>
      <c r="H224" s="231">
        <v>5</v>
      </c>
      <c r="I224" s="232"/>
      <c r="J224" s="233">
        <f t="shared" si="30"/>
        <v>0</v>
      </c>
      <c r="K224" s="229" t="s">
        <v>1</v>
      </c>
      <c r="L224" s="234"/>
      <c r="M224" s="235" t="s">
        <v>1</v>
      </c>
      <c r="N224" s="236" t="s">
        <v>41</v>
      </c>
      <c r="O224" s="70"/>
      <c r="P224" s="194">
        <f t="shared" si="31"/>
        <v>0</v>
      </c>
      <c r="Q224" s="194">
        <v>0</v>
      </c>
      <c r="R224" s="194">
        <f t="shared" si="32"/>
        <v>0</v>
      </c>
      <c r="S224" s="194">
        <v>0</v>
      </c>
      <c r="T224" s="195">
        <f t="shared" si="3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317</v>
      </c>
      <c r="AT224" s="196" t="s">
        <v>314</v>
      </c>
      <c r="AU224" s="196" t="s">
        <v>86</v>
      </c>
      <c r="AY224" s="16" t="s">
        <v>142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6" t="s">
        <v>84</v>
      </c>
      <c r="BK224" s="197">
        <f t="shared" si="39"/>
        <v>0</v>
      </c>
      <c r="BL224" s="16" t="s">
        <v>193</v>
      </c>
      <c r="BM224" s="196" t="s">
        <v>1073</v>
      </c>
    </row>
    <row r="225" spans="1:65" s="2" customFormat="1" ht="24.2" customHeight="1">
      <c r="A225" s="33"/>
      <c r="B225" s="34"/>
      <c r="C225" s="185" t="s">
        <v>401</v>
      </c>
      <c r="D225" s="185" t="s">
        <v>145</v>
      </c>
      <c r="E225" s="186" t="s">
        <v>995</v>
      </c>
      <c r="F225" s="187" t="s">
        <v>996</v>
      </c>
      <c r="G225" s="188" t="s">
        <v>293</v>
      </c>
      <c r="H225" s="189">
        <v>5</v>
      </c>
      <c r="I225" s="190"/>
      <c r="J225" s="191">
        <f t="shared" si="30"/>
        <v>0</v>
      </c>
      <c r="K225" s="187" t="s">
        <v>1</v>
      </c>
      <c r="L225" s="38"/>
      <c r="M225" s="192" t="s">
        <v>1</v>
      </c>
      <c r="N225" s="193" t="s">
        <v>41</v>
      </c>
      <c r="O225" s="70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193</v>
      </c>
      <c r="AT225" s="196" t="s">
        <v>145</v>
      </c>
      <c r="AU225" s="196" t="s">
        <v>86</v>
      </c>
      <c r="AY225" s="16" t="s">
        <v>142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6" t="s">
        <v>84</v>
      </c>
      <c r="BK225" s="197">
        <f t="shared" si="39"/>
        <v>0</v>
      </c>
      <c r="BL225" s="16" t="s">
        <v>193</v>
      </c>
      <c r="BM225" s="196" t="s">
        <v>1074</v>
      </c>
    </row>
    <row r="226" spans="1:65" s="2" customFormat="1" ht="16.5" customHeight="1">
      <c r="A226" s="33"/>
      <c r="B226" s="34"/>
      <c r="C226" s="227" t="s">
        <v>1075</v>
      </c>
      <c r="D226" s="227" t="s">
        <v>314</v>
      </c>
      <c r="E226" s="228" t="s">
        <v>997</v>
      </c>
      <c r="F226" s="229" t="s">
        <v>998</v>
      </c>
      <c r="G226" s="230" t="s">
        <v>293</v>
      </c>
      <c r="H226" s="231">
        <v>15</v>
      </c>
      <c r="I226" s="232"/>
      <c r="J226" s="233">
        <f t="shared" si="30"/>
        <v>0</v>
      </c>
      <c r="K226" s="229" t="s">
        <v>1</v>
      </c>
      <c r="L226" s="234"/>
      <c r="M226" s="235" t="s">
        <v>1</v>
      </c>
      <c r="N226" s="236" t="s">
        <v>41</v>
      </c>
      <c r="O226" s="70"/>
      <c r="P226" s="194">
        <f t="shared" si="31"/>
        <v>0</v>
      </c>
      <c r="Q226" s="194">
        <v>0</v>
      </c>
      <c r="R226" s="194">
        <f t="shared" si="32"/>
        <v>0</v>
      </c>
      <c r="S226" s="194">
        <v>0</v>
      </c>
      <c r="T226" s="195">
        <f t="shared" si="3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317</v>
      </c>
      <c r="AT226" s="196" t="s">
        <v>314</v>
      </c>
      <c r="AU226" s="196" t="s">
        <v>86</v>
      </c>
      <c r="AY226" s="16" t="s">
        <v>142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6" t="s">
        <v>84</v>
      </c>
      <c r="BK226" s="197">
        <f t="shared" si="39"/>
        <v>0</v>
      </c>
      <c r="BL226" s="16" t="s">
        <v>193</v>
      </c>
      <c r="BM226" s="196" t="s">
        <v>1076</v>
      </c>
    </row>
    <row r="227" spans="1:65" s="2" customFormat="1" ht="24.2" customHeight="1">
      <c r="A227" s="33"/>
      <c r="B227" s="34"/>
      <c r="C227" s="185" t="s">
        <v>406</v>
      </c>
      <c r="D227" s="185" t="s">
        <v>145</v>
      </c>
      <c r="E227" s="186" t="s">
        <v>999</v>
      </c>
      <c r="F227" s="187" t="s">
        <v>1000</v>
      </c>
      <c r="G227" s="188" t="s">
        <v>293</v>
      </c>
      <c r="H227" s="189">
        <v>15</v>
      </c>
      <c r="I227" s="190"/>
      <c r="J227" s="191">
        <f t="shared" si="30"/>
        <v>0</v>
      </c>
      <c r="K227" s="187" t="s">
        <v>1</v>
      </c>
      <c r="L227" s="38"/>
      <c r="M227" s="192" t="s">
        <v>1</v>
      </c>
      <c r="N227" s="193" t="s">
        <v>41</v>
      </c>
      <c r="O227" s="70"/>
      <c r="P227" s="194">
        <f t="shared" si="31"/>
        <v>0</v>
      </c>
      <c r="Q227" s="194">
        <v>0</v>
      </c>
      <c r="R227" s="194">
        <f t="shared" si="32"/>
        <v>0</v>
      </c>
      <c r="S227" s="194">
        <v>0</v>
      </c>
      <c r="T227" s="195">
        <f t="shared" si="3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193</v>
      </c>
      <c r="AT227" s="196" t="s">
        <v>145</v>
      </c>
      <c r="AU227" s="196" t="s">
        <v>86</v>
      </c>
      <c r="AY227" s="16" t="s">
        <v>142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6" t="s">
        <v>84</v>
      </c>
      <c r="BK227" s="197">
        <f t="shared" si="39"/>
        <v>0</v>
      </c>
      <c r="BL227" s="16" t="s">
        <v>193</v>
      </c>
      <c r="BM227" s="196" t="s">
        <v>1077</v>
      </c>
    </row>
    <row r="228" spans="1:65" s="2" customFormat="1" ht="16.5" customHeight="1">
      <c r="A228" s="33"/>
      <c r="B228" s="34"/>
      <c r="C228" s="227" t="s">
        <v>1078</v>
      </c>
      <c r="D228" s="227" t="s">
        <v>314</v>
      </c>
      <c r="E228" s="228" t="s">
        <v>1003</v>
      </c>
      <c r="F228" s="229" t="s">
        <v>1004</v>
      </c>
      <c r="G228" s="230" t="s">
        <v>293</v>
      </c>
      <c r="H228" s="231">
        <v>30</v>
      </c>
      <c r="I228" s="232"/>
      <c r="J228" s="233">
        <f t="shared" si="30"/>
        <v>0</v>
      </c>
      <c r="K228" s="229" t="s">
        <v>1</v>
      </c>
      <c r="L228" s="234"/>
      <c r="M228" s="235" t="s">
        <v>1</v>
      </c>
      <c r="N228" s="236" t="s">
        <v>41</v>
      </c>
      <c r="O228" s="70"/>
      <c r="P228" s="194">
        <f t="shared" si="31"/>
        <v>0</v>
      </c>
      <c r="Q228" s="194">
        <v>0</v>
      </c>
      <c r="R228" s="194">
        <f t="shared" si="32"/>
        <v>0</v>
      </c>
      <c r="S228" s="194">
        <v>0</v>
      </c>
      <c r="T228" s="195">
        <f t="shared" si="3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317</v>
      </c>
      <c r="AT228" s="196" t="s">
        <v>314</v>
      </c>
      <c r="AU228" s="196" t="s">
        <v>86</v>
      </c>
      <c r="AY228" s="16" t="s">
        <v>142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6" t="s">
        <v>84</v>
      </c>
      <c r="BK228" s="197">
        <f t="shared" si="39"/>
        <v>0</v>
      </c>
      <c r="BL228" s="16" t="s">
        <v>193</v>
      </c>
      <c r="BM228" s="196" t="s">
        <v>1079</v>
      </c>
    </row>
    <row r="229" spans="1:65" s="2" customFormat="1" ht="24.2" customHeight="1">
      <c r="A229" s="33"/>
      <c r="B229" s="34"/>
      <c r="C229" s="185" t="s">
        <v>411</v>
      </c>
      <c r="D229" s="185" t="s">
        <v>145</v>
      </c>
      <c r="E229" s="186" t="s">
        <v>1005</v>
      </c>
      <c r="F229" s="187" t="s">
        <v>1006</v>
      </c>
      <c r="G229" s="188" t="s">
        <v>293</v>
      </c>
      <c r="H229" s="189">
        <v>30</v>
      </c>
      <c r="I229" s="190"/>
      <c r="J229" s="191">
        <f t="shared" si="30"/>
        <v>0</v>
      </c>
      <c r="K229" s="187" t="s">
        <v>1</v>
      </c>
      <c r="L229" s="38"/>
      <c r="M229" s="192" t="s">
        <v>1</v>
      </c>
      <c r="N229" s="193" t="s">
        <v>41</v>
      </c>
      <c r="O229" s="70"/>
      <c r="P229" s="194">
        <f t="shared" si="31"/>
        <v>0</v>
      </c>
      <c r="Q229" s="194">
        <v>0</v>
      </c>
      <c r="R229" s="194">
        <f t="shared" si="32"/>
        <v>0</v>
      </c>
      <c r="S229" s="194">
        <v>0</v>
      </c>
      <c r="T229" s="195">
        <f t="shared" si="3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193</v>
      </c>
      <c r="AT229" s="196" t="s">
        <v>145</v>
      </c>
      <c r="AU229" s="196" t="s">
        <v>86</v>
      </c>
      <c r="AY229" s="16" t="s">
        <v>142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6" t="s">
        <v>84</v>
      </c>
      <c r="BK229" s="197">
        <f t="shared" si="39"/>
        <v>0</v>
      </c>
      <c r="BL229" s="16" t="s">
        <v>193</v>
      </c>
      <c r="BM229" s="196" t="s">
        <v>1080</v>
      </c>
    </row>
    <row r="230" spans="1:65" s="2" customFormat="1" ht="24.2" customHeight="1">
      <c r="A230" s="33"/>
      <c r="B230" s="34"/>
      <c r="C230" s="227" t="s">
        <v>1081</v>
      </c>
      <c r="D230" s="227" t="s">
        <v>314</v>
      </c>
      <c r="E230" s="228" t="s">
        <v>1007</v>
      </c>
      <c r="F230" s="229" t="s">
        <v>1008</v>
      </c>
      <c r="G230" s="230" t="s">
        <v>980</v>
      </c>
      <c r="H230" s="231">
        <v>1</v>
      </c>
      <c r="I230" s="232"/>
      <c r="J230" s="233">
        <f t="shared" si="30"/>
        <v>0</v>
      </c>
      <c r="K230" s="229" t="s">
        <v>1</v>
      </c>
      <c r="L230" s="234"/>
      <c r="M230" s="235" t="s">
        <v>1</v>
      </c>
      <c r="N230" s="236" t="s">
        <v>41</v>
      </c>
      <c r="O230" s="70"/>
      <c r="P230" s="194">
        <f t="shared" si="31"/>
        <v>0</v>
      </c>
      <c r="Q230" s="194">
        <v>0</v>
      </c>
      <c r="R230" s="194">
        <f t="shared" si="32"/>
        <v>0</v>
      </c>
      <c r="S230" s="194">
        <v>0</v>
      </c>
      <c r="T230" s="195">
        <f t="shared" si="3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317</v>
      </c>
      <c r="AT230" s="196" t="s">
        <v>314</v>
      </c>
      <c r="AU230" s="196" t="s">
        <v>86</v>
      </c>
      <c r="AY230" s="16" t="s">
        <v>142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6" t="s">
        <v>84</v>
      </c>
      <c r="BK230" s="197">
        <f t="shared" si="39"/>
        <v>0</v>
      </c>
      <c r="BL230" s="16" t="s">
        <v>193</v>
      </c>
      <c r="BM230" s="196" t="s">
        <v>1082</v>
      </c>
    </row>
    <row r="231" spans="1:65" s="2" customFormat="1" ht="24.2" customHeight="1">
      <c r="A231" s="33"/>
      <c r="B231" s="34"/>
      <c r="C231" s="185" t="s">
        <v>417</v>
      </c>
      <c r="D231" s="185" t="s">
        <v>145</v>
      </c>
      <c r="E231" s="186" t="s">
        <v>1009</v>
      </c>
      <c r="F231" s="187" t="s">
        <v>1010</v>
      </c>
      <c r="G231" s="188" t="s">
        <v>160</v>
      </c>
      <c r="H231" s="189">
        <v>1</v>
      </c>
      <c r="I231" s="190"/>
      <c r="J231" s="191">
        <f t="shared" si="30"/>
        <v>0</v>
      </c>
      <c r="K231" s="187" t="s">
        <v>1</v>
      </c>
      <c r="L231" s="38"/>
      <c r="M231" s="192" t="s">
        <v>1</v>
      </c>
      <c r="N231" s="193" t="s">
        <v>41</v>
      </c>
      <c r="O231" s="70"/>
      <c r="P231" s="194">
        <f t="shared" si="31"/>
        <v>0</v>
      </c>
      <c r="Q231" s="194">
        <v>0</v>
      </c>
      <c r="R231" s="194">
        <f t="shared" si="32"/>
        <v>0</v>
      </c>
      <c r="S231" s="194">
        <v>0</v>
      </c>
      <c r="T231" s="195">
        <f t="shared" si="3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193</v>
      </c>
      <c r="AT231" s="196" t="s">
        <v>145</v>
      </c>
      <c r="AU231" s="196" t="s">
        <v>86</v>
      </c>
      <c r="AY231" s="16" t="s">
        <v>142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6" t="s">
        <v>84</v>
      </c>
      <c r="BK231" s="197">
        <f t="shared" si="39"/>
        <v>0</v>
      </c>
      <c r="BL231" s="16" t="s">
        <v>193</v>
      </c>
      <c r="BM231" s="196" t="s">
        <v>1083</v>
      </c>
    </row>
    <row r="232" spans="1:65" s="2" customFormat="1" ht="16.5" customHeight="1">
      <c r="A232" s="33"/>
      <c r="B232" s="34"/>
      <c r="C232" s="227" t="s">
        <v>1084</v>
      </c>
      <c r="D232" s="227" t="s">
        <v>314</v>
      </c>
      <c r="E232" s="228" t="s">
        <v>1011</v>
      </c>
      <c r="F232" s="229" t="s">
        <v>1012</v>
      </c>
      <c r="G232" s="230" t="s">
        <v>1013</v>
      </c>
      <c r="H232" s="231">
        <v>2</v>
      </c>
      <c r="I232" s="232"/>
      <c r="J232" s="233">
        <f t="shared" si="30"/>
        <v>0</v>
      </c>
      <c r="K232" s="229" t="s">
        <v>1</v>
      </c>
      <c r="L232" s="234"/>
      <c r="M232" s="235" t="s">
        <v>1</v>
      </c>
      <c r="N232" s="236" t="s">
        <v>41</v>
      </c>
      <c r="O232" s="70"/>
      <c r="P232" s="194">
        <f t="shared" si="31"/>
        <v>0</v>
      </c>
      <c r="Q232" s="194">
        <v>0</v>
      </c>
      <c r="R232" s="194">
        <f t="shared" si="32"/>
        <v>0</v>
      </c>
      <c r="S232" s="194">
        <v>0</v>
      </c>
      <c r="T232" s="195">
        <f t="shared" si="3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317</v>
      </c>
      <c r="AT232" s="196" t="s">
        <v>314</v>
      </c>
      <c r="AU232" s="196" t="s">
        <v>86</v>
      </c>
      <c r="AY232" s="16" t="s">
        <v>142</v>
      </c>
      <c r="BE232" s="197">
        <f t="shared" si="34"/>
        <v>0</v>
      </c>
      <c r="BF232" s="197">
        <f t="shared" si="35"/>
        <v>0</v>
      </c>
      <c r="BG232" s="197">
        <f t="shared" si="36"/>
        <v>0</v>
      </c>
      <c r="BH232" s="197">
        <f t="shared" si="37"/>
        <v>0</v>
      </c>
      <c r="BI232" s="197">
        <f t="shared" si="38"/>
        <v>0</v>
      </c>
      <c r="BJ232" s="16" t="s">
        <v>84</v>
      </c>
      <c r="BK232" s="197">
        <f t="shared" si="39"/>
        <v>0</v>
      </c>
      <c r="BL232" s="16" t="s">
        <v>193</v>
      </c>
      <c r="BM232" s="196" t="s">
        <v>1085</v>
      </c>
    </row>
    <row r="233" spans="1:65" s="2" customFormat="1" ht="16.5" customHeight="1">
      <c r="A233" s="33"/>
      <c r="B233" s="34"/>
      <c r="C233" s="227" t="s">
        <v>421</v>
      </c>
      <c r="D233" s="227" t="s">
        <v>314</v>
      </c>
      <c r="E233" s="228" t="s">
        <v>1014</v>
      </c>
      <c r="F233" s="229" t="s">
        <v>1015</v>
      </c>
      <c r="G233" s="230" t="s">
        <v>992</v>
      </c>
      <c r="H233" s="231">
        <v>45</v>
      </c>
      <c r="I233" s="232"/>
      <c r="J233" s="233">
        <f t="shared" si="30"/>
        <v>0</v>
      </c>
      <c r="K233" s="229" t="s">
        <v>1</v>
      </c>
      <c r="L233" s="234"/>
      <c r="M233" s="235" t="s">
        <v>1</v>
      </c>
      <c r="N233" s="236" t="s">
        <v>41</v>
      </c>
      <c r="O233" s="70"/>
      <c r="P233" s="194">
        <f t="shared" si="31"/>
        <v>0</v>
      </c>
      <c r="Q233" s="194">
        <v>0</v>
      </c>
      <c r="R233" s="194">
        <f t="shared" si="32"/>
        <v>0</v>
      </c>
      <c r="S233" s="194">
        <v>0</v>
      </c>
      <c r="T233" s="195">
        <f t="shared" si="3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317</v>
      </c>
      <c r="AT233" s="196" t="s">
        <v>314</v>
      </c>
      <c r="AU233" s="196" t="s">
        <v>86</v>
      </c>
      <c r="AY233" s="16" t="s">
        <v>142</v>
      </c>
      <c r="BE233" s="197">
        <f t="shared" si="34"/>
        <v>0</v>
      </c>
      <c r="BF233" s="197">
        <f t="shared" si="35"/>
        <v>0</v>
      </c>
      <c r="BG233" s="197">
        <f t="shared" si="36"/>
        <v>0</v>
      </c>
      <c r="BH233" s="197">
        <f t="shared" si="37"/>
        <v>0</v>
      </c>
      <c r="BI233" s="197">
        <f t="shared" si="38"/>
        <v>0</v>
      </c>
      <c r="BJ233" s="16" t="s">
        <v>84</v>
      </c>
      <c r="BK233" s="197">
        <f t="shared" si="39"/>
        <v>0</v>
      </c>
      <c r="BL233" s="16" t="s">
        <v>193</v>
      </c>
      <c r="BM233" s="196" t="s">
        <v>1086</v>
      </c>
    </row>
    <row r="234" spans="1:65" s="2" customFormat="1" ht="24.2" customHeight="1">
      <c r="A234" s="33"/>
      <c r="B234" s="34"/>
      <c r="C234" s="185" t="s">
        <v>1087</v>
      </c>
      <c r="D234" s="185" t="s">
        <v>145</v>
      </c>
      <c r="E234" s="186" t="s">
        <v>1016</v>
      </c>
      <c r="F234" s="187" t="s">
        <v>1017</v>
      </c>
      <c r="G234" s="188" t="s">
        <v>160</v>
      </c>
      <c r="H234" s="189">
        <v>45</v>
      </c>
      <c r="I234" s="190"/>
      <c r="J234" s="191">
        <f t="shared" si="30"/>
        <v>0</v>
      </c>
      <c r="K234" s="187" t="s">
        <v>1</v>
      </c>
      <c r="L234" s="38"/>
      <c r="M234" s="192" t="s">
        <v>1</v>
      </c>
      <c r="N234" s="193" t="s">
        <v>41</v>
      </c>
      <c r="O234" s="70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193</v>
      </c>
      <c r="AT234" s="196" t="s">
        <v>145</v>
      </c>
      <c r="AU234" s="196" t="s">
        <v>86</v>
      </c>
      <c r="AY234" s="16" t="s">
        <v>142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6" t="s">
        <v>84</v>
      </c>
      <c r="BK234" s="197">
        <f t="shared" si="39"/>
        <v>0</v>
      </c>
      <c r="BL234" s="16" t="s">
        <v>193</v>
      </c>
      <c r="BM234" s="196" t="s">
        <v>1088</v>
      </c>
    </row>
    <row r="235" spans="1:65" s="2" customFormat="1" ht="16.5" customHeight="1">
      <c r="A235" s="33"/>
      <c r="B235" s="34"/>
      <c r="C235" s="227" t="s">
        <v>426</v>
      </c>
      <c r="D235" s="227" t="s">
        <v>314</v>
      </c>
      <c r="E235" s="228" t="s">
        <v>1018</v>
      </c>
      <c r="F235" s="229" t="s">
        <v>1019</v>
      </c>
      <c r="G235" s="230" t="s">
        <v>992</v>
      </c>
      <c r="H235" s="231">
        <v>4</v>
      </c>
      <c r="I235" s="232"/>
      <c r="J235" s="233">
        <f t="shared" si="30"/>
        <v>0</v>
      </c>
      <c r="K235" s="229" t="s">
        <v>1</v>
      </c>
      <c r="L235" s="234"/>
      <c r="M235" s="235" t="s">
        <v>1</v>
      </c>
      <c r="N235" s="236" t="s">
        <v>41</v>
      </c>
      <c r="O235" s="70"/>
      <c r="P235" s="194">
        <f t="shared" si="31"/>
        <v>0</v>
      </c>
      <c r="Q235" s="194">
        <v>0</v>
      </c>
      <c r="R235" s="194">
        <f t="shared" si="32"/>
        <v>0</v>
      </c>
      <c r="S235" s="194">
        <v>0</v>
      </c>
      <c r="T235" s="195">
        <f t="shared" si="3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317</v>
      </c>
      <c r="AT235" s="196" t="s">
        <v>314</v>
      </c>
      <c r="AU235" s="196" t="s">
        <v>86</v>
      </c>
      <c r="AY235" s="16" t="s">
        <v>142</v>
      </c>
      <c r="BE235" s="197">
        <f t="shared" si="34"/>
        <v>0</v>
      </c>
      <c r="BF235" s="197">
        <f t="shared" si="35"/>
        <v>0</v>
      </c>
      <c r="BG235" s="197">
        <f t="shared" si="36"/>
        <v>0</v>
      </c>
      <c r="BH235" s="197">
        <f t="shared" si="37"/>
        <v>0</v>
      </c>
      <c r="BI235" s="197">
        <f t="shared" si="38"/>
        <v>0</v>
      </c>
      <c r="BJ235" s="16" t="s">
        <v>84</v>
      </c>
      <c r="BK235" s="197">
        <f t="shared" si="39"/>
        <v>0</v>
      </c>
      <c r="BL235" s="16" t="s">
        <v>193</v>
      </c>
      <c r="BM235" s="196" t="s">
        <v>1089</v>
      </c>
    </row>
    <row r="236" spans="1:65" s="2" customFormat="1" ht="24.2" customHeight="1">
      <c r="A236" s="33"/>
      <c r="B236" s="34"/>
      <c r="C236" s="185" t="s">
        <v>1090</v>
      </c>
      <c r="D236" s="185" t="s">
        <v>145</v>
      </c>
      <c r="E236" s="186" t="s">
        <v>1020</v>
      </c>
      <c r="F236" s="187" t="s">
        <v>1021</v>
      </c>
      <c r="G236" s="188" t="s">
        <v>160</v>
      </c>
      <c r="H236" s="189">
        <v>4</v>
      </c>
      <c r="I236" s="190"/>
      <c r="J236" s="191">
        <f t="shared" si="30"/>
        <v>0</v>
      </c>
      <c r="K236" s="187" t="s">
        <v>1</v>
      </c>
      <c r="L236" s="38"/>
      <c r="M236" s="192" t="s">
        <v>1</v>
      </c>
      <c r="N236" s="193" t="s">
        <v>41</v>
      </c>
      <c r="O236" s="70"/>
      <c r="P236" s="194">
        <f t="shared" si="31"/>
        <v>0</v>
      </c>
      <c r="Q236" s="194">
        <v>0</v>
      </c>
      <c r="R236" s="194">
        <f t="shared" si="32"/>
        <v>0</v>
      </c>
      <c r="S236" s="194">
        <v>0</v>
      </c>
      <c r="T236" s="195">
        <f t="shared" si="3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193</v>
      </c>
      <c r="AT236" s="196" t="s">
        <v>145</v>
      </c>
      <c r="AU236" s="196" t="s">
        <v>86</v>
      </c>
      <c r="AY236" s="16" t="s">
        <v>142</v>
      </c>
      <c r="BE236" s="197">
        <f t="shared" si="34"/>
        <v>0</v>
      </c>
      <c r="BF236" s="197">
        <f t="shared" si="35"/>
        <v>0</v>
      </c>
      <c r="BG236" s="197">
        <f t="shared" si="36"/>
        <v>0</v>
      </c>
      <c r="BH236" s="197">
        <f t="shared" si="37"/>
        <v>0</v>
      </c>
      <c r="BI236" s="197">
        <f t="shared" si="38"/>
        <v>0</v>
      </c>
      <c r="BJ236" s="16" t="s">
        <v>84</v>
      </c>
      <c r="BK236" s="197">
        <f t="shared" si="39"/>
        <v>0</v>
      </c>
      <c r="BL236" s="16" t="s">
        <v>193</v>
      </c>
      <c r="BM236" s="196" t="s">
        <v>1091</v>
      </c>
    </row>
    <row r="237" spans="1:65" s="2" customFormat="1" ht="16.5" customHeight="1">
      <c r="A237" s="33"/>
      <c r="B237" s="34"/>
      <c r="C237" s="227" t="s">
        <v>430</v>
      </c>
      <c r="D237" s="227" t="s">
        <v>314</v>
      </c>
      <c r="E237" s="228" t="s">
        <v>1022</v>
      </c>
      <c r="F237" s="229" t="s">
        <v>1023</v>
      </c>
      <c r="G237" s="230" t="s">
        <v>992</v>
      </c>
      <c r="H237" s="231">
        <v>1</v>
      </c>
      <c r="I237" s="232"/>
      <c r="J237" s="233">
        <f t="shared" si="30"/>
        <v>0</v>
      </c>
      <c r="K237" s="229" t="s">
        <v>1</v>
      </c>
      <c r="L237" s="234"/>
      <c r="M237" s="235" t="s">
        <v>1</v>
      </c>
      <c r="N237" s="236" t="s">
        <v>41</v>
      </c>
      <c r="O237" s="70"/>
      <c r="P237" s="194">
        <f t="shared" si="31"/>
        <v>0</v>
      </c>
      <c r="Q237" s="194">
        <v>0</v>
      </c>
      <c r="R237" s="194">
        <f t="shared" si="32"/>
        <v>0</v>
      </c>
      <c r="S237" s="194">
        <v>0</v>
      </c>
      <c r="T237" s="195">
        <f t="shared" si="3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6" t="s">
        <v>317</v>
      </c>
      <c r="AT237" s="196" t="s">
        <v>314</v>
      </c>
      <c r="AU237" s="196" t="s">
        <v>86</v>
      </c>
      <c r="AY237" s="16" t="s">
        <v>142</v>
      </c>
      <c r="BE237" s="197">
        <f t="shared" si="34"/>
        <v>0</v>
      </c>
      <c r="BF237" s="197">
        <f t="shared" si="35"/>
        <v>0</v>
      </c>
      <c r="BG237" s="197">
        <f t="shared" si="36"/>
        <v>0</v>
      </c>
      <c r="BH237" s="197">
        <f t="shared" si="37"/>
        <v>0</v>
      </c>
      <c r="BI237" s="197">
        <f t="shared" si="38"/>
        <v>0</v>
      </c>
      <c r="BJ237" s="16" t="s">
        <v>84</v>
      </c>
      <c r="BK237" s="197">
        <f t="shared" si="39"/>
        <v>0</v>
      </c>
      <c r="BL237" s="16" t="s">
        <v>193</v>
      </c>
      <c r="BM237" s="196" t="s">
        <v>1092</v>
      </c>
    </row>
    <row r="238" spans="1:65" s="2" customFormat="1" ht="24.2" customHeight="1">
      <c r="A238" s="33"/>
      <c r="B238" s="34"/>
      <c r="C238" s="185" t="s">
        <v>1093</v>
      </c>
      <c r="D238" s="185" t="s">
        <v>145</v>
      </c>
      <c r="E238" s="186" t="s">
        <v>1024</v>
      </c>
      <c r="F238" s="187" t="s">
        <v>1025</v>
      </c>
      <c r="G238" s="188" t="s">
        <v>160</v>
      </c>
      <c r="H238" s="189">
        <v>1</v>
      </c>
      <c r="I238" s="190"/>
      <c r="J238" s="191">
        <f t="shared" si="30"/>
        <v>0</v>
      </c>
      <c r="K238" s="187" t="s">
        <v>1</v>
      </c>
      <c r="L238" s="38"/>
      <c r="M238" s="192" t="s">
        <v>1</v>
      </c>
      <c r="N238" s="193" t="s">
        <v>41</v>
      </c>
      <c r="O238" s="70"/>
      <c r="P238" s="194">
        <f t="shared" si="31"/>
        <v>0</v>
      </c>
      <c r="Q238" s="194">
        <v>0</v>
      </c>
      <c r="R238" s="194">
        <f t="shared" si="32"/>
        <v>0</v>
      </c>
      <c r="S238" s="194">
        <v>0</v>
      </c>
      <c r="T238" s="195">
        <f t="shared" si="3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193</v>
      </c>
      <c r="AT238" s="196" t="s">
        <v>145</v>
      </c>
      <c r="AU238" s="196" t="s">
        <v>86</v>
      </c>
      <c r="AY238" s="16" t="s">
        <v>142</v>
      </c>
      <c r="BE238" s="197">
        <f t="shared" si="34"/>
        <v>0</v>
      </c>
      <c r="BF238" s="197">
        <f t="shared" si="35"/>
        <v>0</v>
      </c>
      <c r="BG238" s="197">
        <f t="shared" si="36"/>
        <v>0</v>
      </c>
      <c r="BH238" s="197">
        <f t="shared" si="37"/>
        <v>0</v>
      </c>
      <c r="BI238" s="197">
        <f t="shared" si="38"/>
        <v>0</v>
      </c>
      <c r="BJ238" s="16" t="s">
        <v>84</v>
      </c>
      <c r="BK238" s="197">
        <f t="shared" si="39"/>
        <v>0</v>
      </c>
      <c r="BL238" s="16" t="s">
        <v>193</v>
      </c>
      <c r="BM238" s="196" t="s">
        <v>1094</v>
      </c>
    </row>
    <row r="239" spans="1:65" s="2" customFormat="1" ht="33" customHeight="1">
      <c r="A239" s="33"/>
      <c r="B239" s="34"/>
      <c r="C239" s="185" t="s">
        <v>435</v>
      </c>
      <c r="D239" s="185" t="s">
        <v>145</v>
      </c>
      <c r="E239" s="186" t="s">
        <v>1026</v>
      </c>
      <c r="F239" s="187" t="s">
        <v>1027</v>
      </c>
      <c r="G239" s="188" t="s">
        <v>160</v>
      </c>
      <c r="H239" s="189">
        <v>4</v>
      </c>
      <c r="I239" s="190"/>
      <c r="J239" s="191">
        <f t="shared" si="30"/>
        <v>0</v>
      </c>
      <c r="K239" s="187" t="s">
        <v>1</v>
      </c>
      <c r="L239" s="38"/>
      <c r="M239" s="192" t="s">
        <v>1</v>
      </c>
      <c r="N239" s="193" t="s">
        <v>41</v>
      </c>
      <c r="O239" s="70"/>
      <c r="P239" s="194">
        <f t="shared" si="31"/>
        <v>0</v>
      </c>
      <c r="Q239" s="194">
        <v>0</v>
      </c>
      <c r="R239" s="194">
        <f t="shared" si="32"/>
        <v>0</v>
      </c>
      <c r="S239" s="194">
        <v>0</v>
      </c>
      <c r="T239" s="195">
        <f t="shared" si="3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193</v>
      </c>
      <c r="AT239" s="196" t="s">
        <v>145</v>
      </c>
      <c r="AU239" s="196" t="s">
        <v>86</v>
      </c>
      <c r="AY239" s="16" t="s">
        <v>142</v>
      </c>
      <c r="BE239" s="197">
        <f t="shared" si="34"/>
        <v>0</v>
      </c>
      <c r="BF239" s="197">
        <f t="shared" si="35"/>
        <v>0</v>
      </c>
      <c r="BG239" s="197">
        <f t="shared" si="36"/>
        <v>0</v>
      </c>
      <c r="BH239" s="197">
        <f t="shared" si="37"/>
        <v>0</v>
      </c>
      <c r="BI239" s="197">
        <f t="shared" si="38"/>
        <v>0</v>
      </c>
      <c r="BJ239" s="16" t="s">
        <v>84</v>
      </c>
      <c r="BK239" s="197">
        <f t="shared" si="39"/>
        <v>0</v>
      </c>
      <c r="BL239" s="16" t="s">
        <v>193</v>
      </c>
      <c r="BM239" s="196" t="s">
        <v>1095</v>
      </c>
    </row>
    <row r="240" spans="1:65" s="2" customFormat="1" ht="37.9" customHeight="1">
      <c r="A240" s="33"/>
      <c r="B240" s="34"/>
      <c r="C240" s="185" t="s">
        <v>1096</v>
      </c>
      <c r="D240" s="185" t="s">
        <v>145</v>
      </c>
      <c r="E240" s="186" t="s">
        <v>1028</v>
      </c>
      <c r="F240" s="187" t="s">
        <v>1029</v>
      </c>
      <c r="G240" s="188" t="s">
        <v>160</v>
      </c>
      <c r="H240" s="189">
        <v>1</v>
      </c>
      <c r="I240" s="190"/>
      <c r="J240" s="191">
        <f t="shared" si="30"/>
        <v>0</v>
      </c>
      <c r="K240" s="187" t="s">
        <v>1</v>
      </c>
      <c r="L240" s="38"/>
      <c r="M240" s="192" t="s">
        <v>1</v>
      </c>
      <c r="N240" s="193" t="s">
        <v>41</v>
      </c>
      <c r="O240" s="70"/>
      <c r="P240" s="194">
        <f t="shared" si="31"/>
        <v>0</v>
      </c>
      <c r="Q240" s="194">
        <v>0</v>
      </c>
      <c r="R240" s="194">
        <f t="shared" si="32"/>
        <v>0</v>
      </c>
      <c r="S240" s="194">
        <v>0</v>
      </c>
      <c r="T240" s="195">
        <f t="shared" si="3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150</v>
      </c>
      <c r="AT240" s="196" t="s">
        <v>145</v>
      </c>
      <c r="AU240" s="196" t="s">
        <v>86</v>
      </c>
      <c r="AY240" s="16" t="s">
        <v>142</v>
      </c>
      <c r="BE240" s="197">
        <f t="shared" si="34"/>
        <v>0</v>
      </c>
      <c r="BF240" s="197">
        <f t="shared" si="35"/>
        <v>0</v>
      </c>
      <c r="BG240" s="197">
        <f t="shared" si="36"/>
        <v>0</v>
      </c>
      <c r="BH240" s="197">
        <f t="shared" si="37"/>
        <v>0</v>
      </c>
      <c r="BI240" s="197">
        <f t="shared" si="38"/>
        <v>0</v>
      </c>
      <c r="BJ240" s="16" t="s">
        <v>84</v>
      </c>
      <c r="BK240" s="197">
        <f t="shared" si="39"/>
        <v>0</v>
      </c>
      <c r="BL240" s="16" t="s">
        <v>150</v>
      </c>
      <c r="BM240" s="196" t="s">
        <v>1097</v>
      </c>
    </row>
    <row r="241" spans="1:65" s="2" customFormat="1" ht="33" customHeight="1">
      <c r="A241" s="33"/>
      <c r="B241" s="34"/>
      <c r="C241" s="185" t="s">
        <v>450</v>
      </c>
      <c r="D241" s="185" t="s">
        <v>145</v>
      </c>
      <c r="E241" s="186" t="s">
        <v>1030</v>
      </c>
      <c r="F241" s="187" t="s">
        <v>1031</v>
      </c>
      <c r="G241" s="188" t="s">
        <v>293</v>
      </c>
      <c r="H241" s="189">
        <v>5</v>
      </c>
      <c r="I241" s="190"/>
      <c r="J241" s="191">
        <f t="shared" si="30"/>
        <v>0</v>
      </c>
      <c r="K241" s="187" t="s">
        <v>1</v>
      </c>
      <c r="L241" s="38"/>
      <c r="M241" s="192" t="s">
        <v>1</v>
      </c>
      <c r="N241" s="193" t="s">
        <v>41</v>
      </c>
      <c r="O241" s="70"/>
      <c r="P241" s="194">
        <f t="shared" si="31"/>
        <v>0</v>
      </c>
      <c r="Q241" s="194">
        <v>0</v>
      </c>
      <c r="R241" s="194">
        <f t="shared" si="32"/>
        <v>0</v>
      </c>
      <c r="S241" s="194">
        <v>0</v>
      </c>
      <c r="T241" s="195">
        <f t="shared" si="3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150</v>
      </c>
      <c r="AT241" s="196" t="s">
        <v>145</v>
      </c>
      <c r="AU241" s="196" t="s">
        <v>86</v>
      </c>
      <c r="AY241" s="16" t="s">
        <v>142</v>
      </c>
      <c r="BE241" s="197">
        <f t="shared" si="34"/>
        <v>0</v>
      </c>
      <c r="BF241" s="197">
        <f t="shared" si="35"/>
        <v>0</v>
      </c>
      <c r="BG241" s="197">
        <f t="shared" si="36"/>
        <v>0</v>
      </c>
      <c r="BH241" s="197">
        <f t="shared" si="37"/>
        <v>0</v>
      </c>
      <c r="BI241" s="197">
        <f t="shared" si="38"/>
        <v>0</v>
      </c>
      <c r="BJ241" s="16" t="s">
        <v>84</v>
      </c>
      <c r="BK241" s="197">
        <f t="shared" si="39"/>
        <v>0</v>
      </c>
      <c r="BL241" s="16" t="s">
        <v>150</v>
      </c>
      <c r="BM241" s="196" t="s">
        <v>1098</v>
      </c>
    </row>
    <row r="242" spans="1:65" s="2" customFormat="1" ht="33" customHeight="1">
      <c r="A242" s="33"/>
      <c r="B242" s="34"/>
      <c r="C242" s="185" t="s">
        <v>1099</v>
      </c>
      <c r="D242" s="185" t="s">
        <v>145</v>
      </c>
      <c r="E242" s="186" t="s">
        <v>1032</v>
      </c>
      <c r="F242" s="187" t="s">
        <v>1033</v>
      </c>
      <c r="G242" s="188" t="s">
        <v>992</v>
      </c>
      <c r="H242" s="189">
        <v>1</v>
      </c>
      <c r="I242" s="190"/>
      <c r="J242" s="191">
        <f t="shared" si="30"/>
        <v>0</v>
      </c>
      <c r="K242" s="187" t="s">
        <v>1</v>
      </c>
      <c r="L242" s="38"/>
      <c r="M242" s="192" t="s">
        <v>1</v>
      </c>
      <c r="N242" s="193" t="s">
        <v>41</v>
      </c>
      <c r="O242" s="70"/>
      <c r="P242" s="194">
        <f t="shared" si="31"/>
        <v>0</v>
      </c>
      <c r="Q242" s="194">
        <v>0</v>
      </c>
      <c r="R242" s="194">
        <f t="shared" si="32"/>
        <v>0</v>
      </c>
      <c r="S242" s="194">
        <v>0</v>
      </c>
      <c r="T242" s="195">
        <f t="shared" si="3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150</v>
      </c>
      <c r="AT242" s="196" t="s">
        <v>145</v>
      </c>
      <c r="AU242" s="196" t="s">
        <v>86</v>
      </c>
      <c r="AY242" s="16" t="s">
        <v>142</v>
      </c>
      <c r="BE242" s="197">
        <f t="shared" si="34"/>
        <v>0</v>
      </c>
      <c r="BF242" s="197">
        <f t="shared" si="35"/>
        <v>0</v>
      </c>
      <c r="BG242" s="197">
        <f t="shared" si="36"/>
        <v>0</v>
      </c>
      <c r="BH242" s="197">
        <f t="shared" si="37"/>
        <v>0</v>
      </c>
      <c r="BI242" s="197">
        <f t="shared" si="38"/>
        <v>0</v>
      </c>
      <c r="BJ242" s="16" t="s">
        <v>84</v>
      </c>
      <c r="BK242" s="197">
        <f t="shared" si="39"/>
        <v>0</v>
      </c>
      <c r="BL242" s="16" t="s">
        <v>150</v>
      </c>
      <c r="BM242" s="196" t="s">
        <v>1100</v>
      </c>
    </row>
    <row r="243" spans="1:65" s="2" customFormat="1" ht="24.2" customHeight="1">
      <c r="A243" s="33"/>
      <c r="B243" s="34"/>
      <c r="C243" s="185" t="s">
        <v>455</v>
      </c>
      <c r="D243" s="185" t="s">
        <v>145</v>
      </c>
      <c r="E243" s="186" t="s">
        <v>1038</v>
      </c>
      <c r="F243" s="187" t="s">
        <v>1101</v>
      </c>
      <c r="G243" s="188" t="s">
        <v>160</v>
      </c>
      <c r="H243" s="189">
        <v>2</v>
      </c>
      <c r="I243" s="190"/>
      <c r="J243" s="191">
        <f t="shared" si="30"/>
        <v>0</v>
      </c>
      <c r="K243" s="187" t="s">
        <v>1</v>
      </c>
      <c r="L243" s="38"/>
      <c r="M243" s="192" t="s">
        <v>1</v>
      </c>
      <c r="N243" s="193" t="s">
        <v>41</v>
      </c>
      <c r="O243" s="70"/>
      <c r="P243" s="194">
        <f t="shared" si="31"/>
        <v>0</v>
      </c>
      <c r="Q243" s="194">
        <v>0</v>
      </c>
      <c r="R243" s="194">
        <f t="shared" si="32"/>
        <v>0</v>
      </c>
      <c r="S243" s="194">
        <v>0</v>
      </c>
      <c r="T243" s="195">
        <f t="shared" si="3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193</v>
      </c>
      <c r="AT243" s="196" t="s">
        <v>145</v>
      </c>
      <c r="AU243" s="196" t="s">
        <v>86</v>
      </c>
      <c r="AY243" s="16" t="s">
        <v>142</v>
      </c>
      <c r="BE243" s="197">
        <f t="shared" si="34"/>
        <v>0</v>
      </c>
      <c r="BF243" s="197">
        <f t="shared" si="35"/>
        <v>0</v>
      </c>
      <c r="BG243" s="197">
        <f t="shared" si="36"/>
        <v>0</v>
      </c>
      <c r="BH243" s="197">
        <f t="shared" si="37"/>
        <v>0</v>
      </c>
      <c r="BI243" s="197">
        <f t="shared" si="38"/>
        <v>0</v>
      </c>
      <c r="BJ243" s="16" t="s">
        <v>84</v>
      </c>
      <c r="BK243" s="197">
        <f t="shared" si="39"/>
        <v>0</v>
      </c>
      <c r="BL243" s="16" t="s">
        <v>193</v>
      </c>
      <c r="BM243" s="196" t="s">
        <v>1102</v>
      </c>
    </row>
    <row r="244" spans="1:65" s="2" customFormat="1" ht="24.2" customHeight="1">
      <c r="A244" s="33"/>
      <c r="B244" s="34"/>
      <c r="C244" s="227" t="s">
        <v>1103</v>
      </c>
      <c r="D244" s="227" t="s">
        <v>314</v>
      </c>
      <c r="E244" s="228" t="s">
        <v>1040</v>
      </c>
      <c r="F244" s="229" t="s">
        <v>1104</v>
      </c>
      <c r="G244" s="230" t="s">
        <v>160</v>
      </c>
      <c r="H244" s="231">
        <v>2</v>
      </c>
      <c r="I244" s="232"/>
      <c r="J244" s="233">
        <f t="shared" si="30"/>
        <v>0</v>
      </c>
      <c r="K244" s="229" t="s">
        <v>1</v>
      </c>
      <c r="L244" s="234"/>
      <c r="M244" s="235" t="s">
        <v>1</v>
      </c>
      <c r="N244" s="236" t="s">
        <v>41</v>
      </c>
      <c r="O244" s="70"/>
      <c r="P244" s="194">
        <f t="shared" si="31"/>
        <v>0</v>
      </c>
      <c r="Q244" s="194">
        <v>2.8999999999999998E-3</v>
      </c>
      <c r="R244" s="194">
        <f t="shared" si="32"/>
        <v>5.7999999999999996E-3</v>
      </c>
      <c r="S244" s="194">
        <v>0</v>
      </c>
      <c r="T244" s="195">
        <f t="shared" si="3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317</v>
      </c>
      <c r="AT244" s="196" t="s">
        <v>314</v>
      </c>
      <c r="AU244" s="196" t="s">
        <v>86</v>
      </c>
      <c r="AY244" s="16" t="s">
        <v>142</v>
      </c>
      <c r="BE244" s="197">
        <f t="shared" si="34"/>
        <v>0</v>
      </c>
      <c r="BF244" s="197">
        <f t="shared" si="35"/>
        <v>0</v>
      </c>
      <c r="BG244" s="197">
        <f t="shared" si="36"/>
        <v>0</v>
      </c>
      <c r="BH244" s="197">
        <f t="shared" si="37"/>
        <v>0</v>
      </c>
      <c r="BI244" s="197">
        <f t="shared" si="38"/>
        <v>0</v>
      </c>
      <c r="BJ244" s="16" t="s">
        <v>84</v>
      </c>
      <c r="BK244" s="197">
        <f t="shared" si="39"/>
        <v>0</v>
      </c>
      <c r="BL244" s="16" t="s">
        <v>193</v>
      </c>
      <c r="BM244" s="196" t="s">
        <v>1105</v>
      </c>
    </row>
    <row r="245" spans="1:65" s="12" customFormat="1" ht="22.9" customHeight="1">
      <c r="B245" s="169"/>
      <c r="C245" s="170"/>
      <c r="D245" s="171" t="s">
        <v>75</v>
      </c>
      <c r="E245" s="183" t="s">
        <v>1106</v>
      </c>
      <c r="F245" s="183" t="s">
        <v>1107</v>
      </c>
      <c r="G245" s="170"/>
      <c r="H245" s="170"/>
      <c r="I245" s="173"/>
      <c r="J245" s="184">
        <f>BK245</f>
        <v>0</v>
      </c>
      <c r="K245" s="170"/>
      <c r="L245" s="175"/>
      <c r="M245" s="176"/>
      <c r="N245" s="177"/>
      <c r="O245" s="177"/>
      <c r="P245" s="178">
        <f>SUM(P246:P294)</f>
        <v>0</v>
      </c>
      <c r="Q245" s="177"/>
      <c r="R245" s="178">
        <f>SUM(R246:R294)</f>
        <v>0</v>
      </c>
      <c r="S245" s="177"/>
      <c r="T245" s="179">
        <f>SUM(T246:T294)</f>
        <v>0</v>
      </c>
      <c r="AR245" s="180" t="s">
        <v>84</v>
      </c>
      <c r="AT245" s="181" t="s">
        <v>75</v>
      </c>
      <c r="AU245" s="181" t="s">
        <v>84</v>
      </c>
      <c r="AY245" s="180" t="s">
        <v>142</v>
      </c>
      <c r="BK245" s="182">
        <f>SUM(BK246:BK294)</f>
        <v>0</v>
      </c>
    </row>
    <row r="246" spans="1:65" s="2" customFormat="1" ht="24.2" customHeight="1">
      <c r="A246" s="33"/>
      <c r="B246" s="34"/>
      <c r="C246" s="227" t="s">
        <v>460</v>
      </c>
      <c r="D246" s="227" t="s">
        <v>314</v>
      </c>
      <c r="E246" s="228" t="s">
        <v>978</v>
      </c>
      <c r="F246" s="229" t="s">
        <v>979</v>
      </c>
      <c r="G246" s="230" t="s">
        <v>980</v>
      </c>
      <c r="H246" s="231">
        <v>40</v>
      </c>
      <c r="I246" s="232"/>
      <c r="J246" s="233">
        <f t="shared" ref="J246:J277" si="40">ROUND(I246*H246,2)</f>
        <v>0</v>
      </c>
      <c r="K246" s="229" t="s">
        <v>1</v>
      </c>
      <c r="L246" s="234"/>
      <c r="M246" s="235" t="s">
        <v>1</v>
      </c>
      <c r="N246" s="236" t="s">
        <v>41</v>
      </c>
      <c r="O246" s="70"/>
      <c r="P246" s="194">
        <f t="shared" ref="P246:P277" si="41">O246*H246</f>
        <v>0</v>
      </c>
      <c r="Q246" s="194">
        <v>0</v>
      </c>
      <c r="R246" s="194">
        <f t="shared" ref="R246:R277" si="42">Q246*H246</f>
        <v>0</v>
      </c>
      <c r="S246" s="194">
        <v>0</v>
      </c>
      <c r="T246" s="195">
        <f t="shared" ref="T246:T277" si="43"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317</v>
      </c>
      <c r="AT246" s="196" t="s">
        <v>314</v>
      </c>
      <c r="AU246" s="196" t="s">
        <v>86</v>
      </c>
      <c r="AY246" s="16" t="s">
        <v>142</v>
      </c>
      <c r="BE246" s="197">
        <f t="shared" ref="BE246:BE277" si="44">IF(N246="základní",J246,0)</f>
        <v>0</v>
      </c>
      <c r="BF246" s="197">
        <f t="shared" ref="BF246:BF277" si="45">IF(N246="snížená",J246,0)</f>
        <v>0</v>
      </c>
      <c r="BG246" s="197">
        <f t="shared" ref="BG246:BG277" si="46">IF(N246="zákl. přenesená",J246,0)</f>
        <v>0</v>
      </c>
      <c r="BH246" s="197">
        <f t="shared" ref="BH246:BH277" si="47">IF(N246="sníž. přenesená",J246,0)</f>
        <v>0</v>
      </c>
      <c r="BI246" s="197">
        <f t="shared" ref="BI246:BI277" si="48">IF(N246="nulová",J246,0)</f>
        <v>0</v>
      </c>
      <c r="BJ246" s="16" t="s">
        <v>84</v>
      </c>
      <c r="BK246" s="197">
        <f t="shared" ref="BK246:BK277" si="49">ROUND(I246*H246,2)</f>
        <v>0</v>
      </c>
      <c r="BL246" s="16" t="s">
        <v>193</v>
      </c>
      <c r="BM246" s="196" t="s">
        <v>1108</v>
      </c>
    </row>
    <row r="247" spans="1:65" s="2" customFormat="1" ht="33" customHeight="1">
      <c r="A247" s="33"/>
      <c r="B247" s="34"/>
      <c r="C247" s="185" t="s">
        <v>1109</v>
      </c>
      <c r="D247" s="185" t="s">
        <v>145</v>
      </c>
      <c r="E247" s="186" t="s">
        <v>981</v>
      </c>
      <c r="F247" s="187" t="s">
        <v>982</v>
      </c>
      <c r="G247" s="188" t="s">
        <v>160</v>
      </c>
      <c r="H247" s="189">
        <v>40</v>
      </c>
      <c r="I247" s="190"/>
      <c r="J247" s="191">
        <f t="shared" si="40"/>
        <v>0</v>
      </c>
      <c r="K247" s="187" t="s">
        <v>1</v>
      </c>
      <c r="L247" s="38"/>
      <c r="M247" s="192" t="s">
        <v>1</v>
      </c>
      <c r="N247" s="193" t="s">
        <v>41</v>
      </c>
      <c r="O247" s="70"/>
      <c r="P247" s="194">
        <f t="shared" si="41"/>
        <v>0</v>
      </c>
      <c r="Q247" s="194">
        <v>0</v>
      </c>
      <c r="R247" s="194">
        <f t="shared" si="42"/>
        <v>0</v>
      </c>
      <c r="S247" s="194">
        <v>0</v>
      </c>
      <c r="T247" s="195">
        <f t="shared" si="4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193</v>
      </c>
      <c r="AT247" s="196" t="s">
        <v>145</v>
      </c>
      <c r="AU247" s="196" t="s">
        <v>86</v>
      </c>
      <c r="AY247" s="16" t="s">
        <v>142</v>
      </c>
      <c r="BE247" s="197">
        <f t="shared" si="44"/>
        <v>0</v>
      </c>
      <c r="BF247" s="197">
        <f t="shared" si="45"/>
        <v>0</v>
      </c>
      <c r="BG247" s="197">
        <f t="shared" si="46"/>
        <v>0</v>
      </c>
      <c r="BH247" s="197">
        <f t="shared" si="47"/>
        <v>0</v>
      </c>
      <c r="BI247" s="197">
        <f t="shared" si="48"/>
        <v>0</v>
      </c>
      <c r="BJ247" s="16" t="s">
        <v>84</v>
      </c>
      <c r="BK247" s="197">
        <f t="shared" si="49"/>
        <v>0</v>
      </c>
      <c r="BL247" s="16" t="s">
        <v>193</v>
      </c>
      <c r="BM247" s="196" t="s">
        <v>1110</v>
      </c>
    </row>
    <row r="248" spans="1:65" s="2" customFormat="1" ht="24.2" customHeight="1">
      <c r="A248" s="33"/>
      <c r="B248" s="34"/>
      <c r="C248" s="227" t="s">
        <v>465</v>
      </c>
      <c r="D248" s="227" t="s">
        <v>314</v>
      </c>
      <c r="E248" s="228" t="s">
        <v>983</v>
      </c>
      <c r="F248" s="229" t="s">
        <v>984</v>
      </c>
      <c r="G248" s="230" t="s">
        <v>980</v>
      </c>
      <c r="H248" s="231">
        <v>10</v>
      </c>
      <c r="I248" s="232"/>
      <c r="J248" s="233">
        <f t="shared" si="40"/>
        <v>0</v>
      </c>
      <c r="K248" s="229" t="s">
        <v>1</v>
      </c>
      <c r="L248" s="234"/>
      <c r="M248" s="235" t="s">
        <v>1</v>
      </c>
      <c r="N248" s="236" t="s">
        <v>41</v>
      </c>
      <c r="O248" s="70"/>
      <c r="P248" s="194">
        <f t="shared" si="41"/>
        <v>0</v>
      </c>
      <c r="Q248" s="194">
        <v>0</v>
      </c>
      <c r="R248" s="194">
        <f t="shared" si="42"/>
        <v>0</v>
      </c>
      <c r="S248" s="194">
        <v>0</v>
      </c>
      <c r="T248" s="195">
        <f t="shared" si="4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317</v>
      </c>
      <c r="AT248" s="196" t="s">
        <v>314</v>
      </c>
      <c r="AU248" s="196" t="s">
        <v>86</v>
      </c>
      <c r="AY248" s="16" t="s">
        <v>142</v>
      </c>
      <c r="BE248" s="197">
        <f t="shared" si="44"/>
        <v>0</v>
      </c>
      <c r="BF248" s="197">
        <f t="shared" si="45"/>
        <v>0</v>
      </c>
      <c r="BG248" s="197">
        <f t="shared" si="46"/>
        <v>0</v>
      </c>
      <c r="BH248" s="197">
        <f t="shared" si="47"/>
        <v>0</v>
      </c>
      <c r="BI248" s="197">
        <f t="shared" si="48"/>
        <v>0</v>
      </c>
      <c r="BJ248" s="16" t="s">
        <v>84</v>
      </c>
      <c r="BK248" s="197">
        <f t="shared" si="49"/>
        <v>0</v>
      </c>
      <c r="BL248" s="16" t="s">
        <v>193</v>
      </c>
      <c r="BM248" s="196" t="s">
        <v>1111</v>
      </c>
    </row>
    <row r="249" spans="1:65" s="2" customFormat="1" ht="16.5" customHeight="1">
      <c r="A249" s="33"/>
      <c r="B249" s="34"/>
      <c r="C249" s="227" t="s">
        <v>1112</v>
      </c>
      <c r="D249" s="227" t="s">
        <v>314</v>
      </c>
      <c r="E249" s="228" t="s">
        <v>985</v>
      </c>
      <c r="F249" s="229" t="s">
        <v>986</v>
      </c>
      <c r="G249" s="230" t="s">
        <v>980</v>
      </c>
      <c r="H249" s="231">
        <v>10</v>
      </c>
      <c r="I249" s="232"/>
      <c r="J249" s="233">
        <f t="shared" si="40"/>
        <v>0</v>
      </c>
      <c r="K249" s="229" t="s">
        <v>1</v>
      </c>
      <c r="L249" s="234"/>
      <c r="M249" s="235" t="s">
        <v>1</v>
      </c>
      <c r="N249" s="236" t="s">
        <v>41</v>
      </c>
      <c r="O249" s="70"/>
      <c r="P249" s="194">
        <f t="shared" si="41"/>
        <v>0</v>
      </c>
      <c r="Q249" s="194">
        <v>0</v>
      </c>
      <c r="R249" s="194">
        <f t="shared" si="42"/>
        <v>0</v>
      </c>
      <c r="S249" s="194">
        <v>0</v>
      </c>
      <c r="T249" s="195">
        <f t="shared" si="4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317</v>
      </c>
      <c r="AT249" s="196" t="s">
        <v>314</v>
      </c>
      <c r="AU249" s="196" t="s">
        <v>86</v>
      </c>
      <c r="AY249" s="16" t="s">
        <v>142</v>
      </c>
      <c r="BE249" s="197">
        <f t="shared" si="44"/>
        <v>0</v>
      </c>
      <c r="BF249" s="197">
        <f t="shared" si="45"/>
        <v>0</v>
      </c>
      <c r="BG249" s="197">
        <f t="shared" si="46"/>
        <v>0</v>
      </c>
      <c r="BH249" s="197">
        <f t="shared" si="47"/>
        <v>0</v>
      </c>
      <c r="BI249" s="197">
        <f t="shared" si="48"/>
        <v>0</v>
      </c>
      <c r="BJ249" s="16" t="s">
        <v>84</v>
      </c>
      <c r="BK249" s="197">
        <f t="shared" si="49"/>
        <v>0</v>
      </c>
      <c r="BL249" s="16" t="s">
        <v>193</v>
      </c>
      <c r="BM249" s="196" t="s">
        <v>1113</v>
      </c>
    </row>
    <row r="250" spans="1:65" s="2" customFormat="1" ht="16.5" customHeight="1">
      <c r="A250" s="33"/>
      <c r="B250" s="34"/>
      <c r="C250" s="227" t="s">
        <v>474</v>
      </c>
      <c r="D250" s="227" t="s">
        <v>314</v>
      </c>
      <c r="E250" s="228" t="s">
        <v>987</v>
      </c>
      <c r="F250" s="229" t="s">
        <v>988</v>
      </c>
      <c r="G250" s="230" t="s">
        <v>989</v>
      </c>
      <c r="H250" s="231">
        <v>10</v>
      </c>
      <c r="I250" s="232"/>
      <c r="J250" s="233">
        <f t="shared" si="40"/>
        <v>0</v>
      </c>
      <c r="K250" s="229" t="s">
        <v>1</v>
      </c>
      <c r="L250" s="234"/>
      <c r="M250" s="235" t="s">
        <v>1</v>
      </c>
      <c r="N250" s="236" t="s">
        <v>41</v>
      </c>
      <c r="O250" s="70"/>
      <c r="P250" s="194">
        <f t="shared" si="41"/>
        <v>0</v>
      </c>
      <c r="Q250" s="194">
        <v>0</v>
      </c>
      <c r="R250" s="194">
        <f t="shared" si="42"/>
        <v>0</v>
      </c>
      <c r="S250" s="194">
        <v>0</v>
      </c>
      <c r="T250" s="195">
        <f t="shared" si="4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317</v>
      </c>
      <c r="AT250" s="196" t="s">
        <v>314</v>
      </c>
      <c r="AU250" s="196" t="s">
        <v>86</v>
      </c>
      <c r="AY250" s="16" t="s">
        <v>142</v>
      </c>
      <c r="BE250" s="197">
        <f t="shared" si="44"/>
        <v>0</v>
      </c>
      <c r="BF250" s="197">
        <f t="shared" si="45"/>
        <v>0</v>
      </c>
      <c r="BG250" s="197">
        <f t="shared" si="46"/>
        <v>0</v>
      </c>
      <c r="BH250" s="197">
        <f t="shared" si="47"/>
        <v>0</v>
      </c>
      <c r="BI250" s="197">
        <f t="shared" si="48"/>
        <v>0</v>
      </c>
      <c r="BJ250" s="16" t="s">
        <v>84</v>
      </c>
      <c r="BK250" s="197">
        <f t="shared" si="49"/>
        <v>0</v>
      </c>
      <c r="BL250" s="16" t="s">
        <v>193</v>
      </c>
      <c r="BM250" s="196" t="s">
        <v>1114</v>
      </c>
    </row>
    <row r="251" spans="1:65" s="2" customFormat="1" ht="24.2" customHeight="1">
      <c r="A251" s="33"/>
      <c r="B251" s="34"/>
      <c r="C251" s="185" t="s">
        <v>1115</v>
      </c>
      <c r="D251" s="185" t="s">
        <v>145</v>
      </c>
      <c r="E251" s="186" t="s">
        <v>990</v>
      </c>
      <c r="F251" s="187" t="s">
        <v>991</v>
      </c>
      <c r="G251" s="188" t="s">
        <v>992</v>
      </c>
      <c r="H251" s="189">
        <v>10</v>
      </c>
      <c r="I251" s="190"/>
      <c r="J251" s="191">
        <f t="shared" si="40"/>
        <v>0</v>
      </c>
      <c r="K251" s="187" t="s">
        <v>1</v>
      </c>
      <c r="L251" s="38"/>
      <c r="M251" s="192" t="s">
        <v>1</v>
      </c>
      <c r="N251" s="193" t="s">
        <v>41</v>
      </c>
      <c r="O251" s="70"/>
      <c r="P251" s="194">
        <f t="shared" si="41"/>
        <v>0</v>
      </c>
      <c r="Q251" s="194">
        <v>0</v>
      </c>
      <c r="R251" s="194">
        <f t="shared" si="42"/>
        <v>0</v>
      </c>
      <c r="S251" s="194">
        <v>0</v>
      </c>
      <c r="T251" s="195">
        <f t="shared" si="4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193</v>
      </c>
      <c r="AT251" s="196" t="s">
        <v>145</v>
      </c>
      <c r="AU251" s="196" t="s">
        <v>86</v>
      </c>
      <c r="AY251" s="16" t="s">
        <v>142</v>
      </c>
      <c r="BE251" s="197">
        <f t="shared" si="44"/>
        <v>0</v>
      </c>
      <c r="BF251" s="197">
        <f t="shared" si="45"/>
        <v>0</v>
      </c>
      <c r="BG251" s="197">
        <f t="shared" si="46"/>
        <v>0</v>
      </c>
      <c r="BH251" s="197">
        <f t="shared" si="47"/>
        <v>0</v>
      </c>
      <c r="BI251" s="197">
        <f t="shared" si="48"/>
        <v>0</v>
      </c>
      <c r="BJ251" s="16" t="s">
        <v>84</v>
      </c>
      <c r="BK251" s="197">
        <f t="shared" si="49"/>
        <v>0</v>
      </c>
      <c r="BL251" s="16" t="s">
        <v>193</v>
      </c>
      <c r="BM251" s="196" t="s">
        <v>1116</v>
      </c>
    </row>
    <row r="252" spans="1:65" s="2" customFormat="1" ht="24.2" customHeight="1">
      <c r="A252" s="33"/>
      <c r="B252" s="34"/>
      <c r="C252" s="227" t="s">
        <v>479</v>
      </c>
      <c r="D252" s="227" t="s">
        <v>314</v>
      </c>
      <c r="E252" s="228" t="s">
        <v>993</v>
      </c>
      <c r="F252" s="229" t="s">
        <v>994</v>
      </c>
      <c r="G252" s="230" t="s">
        <v>314</v>
      </c>
      <c r="H252" s="231">
        <v>27</v>
      </c>
      <c r="I252" s="232"/>
      <c r="J252" s="233">
        <f t="shared" si="40"/>
        <v>0</v>
      </c>
      <c r="K252" s="229" t="s">
        <v>1</v>
      </c>
      <c r="L252" s="234"/>
      <c r="M252" s="235" t="s">
        <v>1</v>
      </c>
      <c r="N252" s="236" t="s">
        <v>41</v>
      </c>
      <c r="O252" s="70"/>
      <c r="P252" s="194">
        <f t="shared" si="41"/>
        <v>0</v>
      </c>
      <c r="Q252" s="194">
        <v>0</v>
      </c>
      <c r="R252" s="194">
        <f t="shared" si="42"/>
        <v>0</v>
      </c>
      <c r="S252" s="194">
        <v>0</v>
      </c>
      <c r="T252" s="195">
        <f t="shared" si="4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6" t="s">
        <v>317</v>
      </c>
      <c r="AT252" s="196" t="s">
        <v>314</v>
      </c>
      <c r="AU252" s="196" t="s">
        <v>86</v>
      </c>
      <c r="AY252" s="16" t="s">
        <v>142</v>
      </c>
      <c r="BE252" s="197">
        <f t="shared" si="44"/>
        <v>0</v>
      </c>
      <c r="BF252" s="197">
        <f t="shared" si="45"/>
        <v>0</v>
      </c>
      <c r="BG252" s="197">
        <f t="shared" si="46"/>
        <v>0</v>
      </c>
      <c r="BH252" s="197">
        <f t="shared" si="47"/>
        <v>0</v>
      </c>
      <c r="BI252" s="197">
        <f t="shared" si="48"/>
        <v>0</v>
      </c>
      <c r="BJ252" s="16" t="s">
        <v>84</v>
      </c>
      <c r="BK252" s="197">
        <f t="shared" si="49"/>
        <v>0</v>
      </c>
      <c r="BL252" s="16" t="s">
        <v>193</v>
      </c>
      <c r="BM252" s="196" t="s">
        <v>1117</v>
      </c>
    </row>
    <row r="253" spans="1:65" s="2" customFormat="1" ht="24.2" customHeight="1">
      <c r="A253" s="33"/>
      <c r="B253" s="34"/>
      <c r="C253" s="185" t="s">
        <v>1118</v>
      </c>
      <c r="D253" s="185" t="s">
        <v>145</v>
      </c>
      <c r="E253" s="186" t="s">
        <v>995</v>
      </c>
      <c r="F253" s="187" t="s">
        <v>996</v>
      </c>
      <c r="G253" s="188" t="s">
        <v>293</v>
      </c>
      <c r="H253" s="189">
        <v>27</v>
      </c>
      <c r="I253" s="190"/>
      <c r="J253" s="191">
        <f t="shared" si="40"/>
        <v>0</v>
      </c>
      <c r="K253" s="187" t="s">
        <v>1</v>
      </c>
      <c r="L253" s="38"/>
      <c r="M253" s="192" t="s">
        <v>1</v>
      </c>
      <c r="N253" s="193" t="s">
        <v>41</v>
      </c>
      <c r="O253" s="70"/>
      <c r="P253" s="194">
        <f t="shared" si="41"/>
        <v>0</v>
      </c>
      <c r="Q253" s="194">
        <v>0</v>
      </c>
      <c r="R253" s="194">
        <f t="shared" si="42"/>
        <v>0</v>
      </c>
      <c r="S253" s="194">
        <v>0</v>
      </c>
      <c r="T253" s="195">
        <f t="shared" si="4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193</v>
      </c>
      <c r="AT253" s="196" t="s">
        <v>145</v>
      </c>
      <c r="AU253" s="196" t="s">
        <v>86</v>
      </c>
      <c r="AY253" s="16" t="s">
        <v>142</v>
      </c>
      <c r="BE253" s="197">
        <f t="shared" si="44"/>
        <v>0</v>
      </c>
      <c r="BF253" s="197">
        <f t="shared" si="45"/>
        <v>0</v>
      </c>
      <c r="BG253" s="197">
        <f t="shared" si="46"/>
        <v>0</v>
      </c>
      <c r="BH253" s="197">
        <f t="shared" si="47"/>
        <v>0</v>
      </c>
      <c r="BI253" s="197">
        <f t="shared" si="48"/>
        <v>0</v>
      </c>
      <c r="BJ253" s="16" t="s">
        <v>84</v>
      </c>
      <c r="BK253" s="197">
        <f t="shared" si="49"/>
        <v>0</v>
      </c>
      <c r="BL253" s="16" t="s">
        <v>193</v>
      </c>
      <c r="BM253" s="196" t="s">
        <v>1119</v>
      </c>
    </row>
    <row r="254" spans="1:65" s="2" customFormat="1" ht="16.5" customHeight="1">
      <c r="A254" s="33"/>
      <c r="B254" s="34"/>
      <c r="C254" s="227" t="s">
        <v>483</v>
      </c>
      <c r="D254" s="227" t="s">
        <v>314</v>
      </c>
      <c r="E254" s="228" t="s">
        <v>997</v>
      </c>
      <c r="F254" s="229" t="s">
        <v>998</v>
      </c>
      <c r="G254" s="230" t="s">
        <v>293</v>
      </c>
      <c r="H254" s="231">
        <v>90</v>
      </c>
      <c r="I254" s="232"/>
      <c r="J254" s="233">
        <f t="shared" si="40"/>
        <v>0</v>
      </c>
      <c r="K254" s="229" t="s">
        <v>1</v>
      </c>
      <c r="L254" s="234"/>
      <c r="M254" s="235" t="s">
        <v>1</v>
      </c>
      <c r="N254" s="236" t="s">
        <v>41</v>
      </c>
      <c r="O254" s="70"/>
      <c r="P254" s="194">
        <f t="shared" si="41"/>
        <v>0</v>
      </c>
      <c r="Q254" s="194">
        <v>0</v>
      </c>
      <c r="R254" s="194">
        <f t="shared" si="42"/>
        <v>0</v>
      </c>
      <c r="S254" s="194">
        <v>0</v>
      </c>
      <c r="T254" s="195">
        <f t="shared" si="4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317</v>
      </c>
      <c r="AT254" s="196" t="s">
        <v>314</v>
      </c>
      <c r="AU254" s="196" t="s">
        <v>86</v>
      </c>
      <c r="AY254" s="16" t="s">
        <v>142</v>
      </c>
      <c r="BE254" s="197">
        <f t="shared" si="44"/>
        <v>0</v>
      </c>
      <c r="BF254" s="197">
        <f t="shared" si="45"/>
        <v>0</v>
      </c>
      <c r="BG254" s="197">
        <f t="shared" si="46"/>
        <v>0</v>
      </c>
      <c r="BH254" s="197">
        <f t="shared" si="47"/>
        <v>0</v>
      </c>
      <c r="BI254" s="197">
        <f t="shared" si="48"/>
        <v>0</v>
      </c>
      <c r="BJ254" s="16" t="s">
        <v>84</v>
      </c>
      <c r="BK254" s="197">
        <f t="shared" si="49"/>
        <v>0</v>
      </c>
      <c r="BL254" s="16" t="s">
        <v>193</v>
      </c>
      <c r="BM254" s="196" t="s">
        <v>1120</v>
      </c>
    </row>
    <row r="255" spans="1:65" s="2" customFormat="1" ht="24.2" customHeight="1">
      <c r="A255" s="33"/>
      <c r="B255" s="34"/>
      <c r="C255" s="185" t="s">
        <v>1121</v>
      </c>
      <c r="D255" s="185" t="s">
        <v>145</v>
      </c>
      <c r="E255" s="186" t="s">
        <v>999</v>
      </c>
      <c r="F255" s="187" t="s">
        <v>1000</v>
      </c>
      <c r="G255" s="188" t="s">
        <v>293</v>
      </c>
      <c r="H255" s="189">
        <v>90</v>
      </c>
      <c r="I255" s="190"/>
      <c r="J255" s="191">
        <f t="shared" si="40"/>
        <v>0</v>
      </c>
      <c r="K255" s="187" t="s">
        <v>1</v>
      </c>
      <c r="L255" s="38"/>
      <c r="M255" s="192" t="s">
        <v>1</v>
      </c>
      <c r="N255" s="193" t="s">
        <v>41</v>
      </c>
      <c r="O255" s="70"/>
      <c r="P255" s="194">
        <f t="shared" si="41"/>
        <v>0</v>
      </c>
      <c r="Q255" s="194">
        <v>0</v>
      </c>
      <c r="R255" s="194">
        <f t="shared" si="42"/>
        <v>0</v>
      </c>
      <c r="S255" s="194">
        <v>0</v>
      </c>
      <c r="T255" s="195">
        <f t="shared" si="4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193</v>
      </c>
      <c r="AT255" s="196" t="s">
        <v>145</v>
      </c>
      <c r="AU255" s="196" t="s">
        <v>86</v>
      </c>
      <c r="AY255" s="16" t="s">
        <v>142</v>
      </c>
      <c r="BE255" s="197">
        <f t="shared" si="44"/>
        <v>0</v>
      </c>
      <c r="BF255" s="197">
        <f t="shared" si="45"/>
        <v>0</v>
      </c>
      <c r="BG255" s="197">
        <f t="shared" si="46"/>
        <v>0</v>
      </c>
      <c r="BH255" s="197">
        <f t="shared" si="47"/>
        <v>0</v>
      </c>
      <c r="BI255" s="197">
        <f t="shared" si="48"/>
        <v>0</v>
      </c>
      <c r="BJ255" s="16" t="s">
        <v>84</v>
      </c>
      <c r="BK255" s="197">
        <f t="shared" si="49"/>
        <v>0</v>
      </c>
      <c r="BL255" s="16" t="s">
        <v>193</v>
      </c>
      <c r="BM255" s="196" t="s">
        <v>1122</v>
      </c>
    </row>
    <row r="256" spans="1:65" s="2" customFormat="1" ht="16.5" customHeight="1">
      <c r="A256" s="33"/>
      <c r="B256" s="34"/>
      <c r="C256" s="227" t="s">
        <v>491</v>
      </c>
      <c r="D256" s="227" t="s">
        <v>314</v>
      </c>
      <c r="E256" s="228" t="s">
        <v>1001</v>
      </c>
      <c r="F256" s="229" t="s">
        <v>1002</v>
      </c>
      <c r="G256" s="230" t="s">
        <v>293</v>
      </c>
      <c r="H256" s="231">
        <v>36</v>
      </c>
      <c r="I256" s="232"/>
      <c r="J256" s="233">
        <f t="shared" si="40"/>
        <v>0</v>
      </c>
      <c r="K256" s="229" t="s">
        <v>1</v>
      </c>
      <c r="L256" s="234"/>
      <c r="M256" s="235" t="s">
        <v>1</v>
      </c>
      <c r="N256" s="236" t="s">
        <v>41</v>
      </c>
      <c r="O256" s="70"/>
      <c r="P256" s="194">
        <f t="shared" si="41"/>
        <v>0</v>
      </c>
      <c r="Q256" s="194">
        <v>0</v>
      </c>
      <c r="R256" s="194">
        <f t="shared" si="42"/>
        <v>0</v>
      </c>
      <c r="S256" s="194">
        <v>0</v>
      </c>
      <c r="T256" s="195">
        <f t="shared" si="4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317</v>
      </c>
      <c r="AT256" s="196" t="s">
        <v>314</v>
      </c>
      <c r="AU256" s="196" t="s">
        <v>86</v>
      </c>
      <c r="AY256" s="16" t="s">
        <v>142</v>
      </c>
      <c r="BE256" s="197">
        <f t="shared" si="44"/>
        <v>0</v>
      </c>
      <c r="BF256" s="197">
        <f t="shared" si="45"/>
        <v>0</v>
      </c>
      <c r="BG256" s="197">
        <f t="shared" si="46"/>
        <v>0</v>
      </c>
      <c r="BH256" s="197">
        <f t="shared" si="47"/>
        <v>0</v>
      </c>
      <c r="BI256" s="197">
        <f t="shared" si="48"/>
        <v>0</v>
      </c>
      <c r="BJ256" s="16" t="s">
        <v>84</v>
      </c>
      <c r="BK256" s="197">
        <f t="shared" si="49"/>
        <v>0</v>
      </c>
      <c r="BL256" s="16" t="s">
        <v>193</v>
      </c>
      <c r="BM256" s="196" t="s">
        <v>1123</v>
      </c>
    </row>
    <row r="257" spans="1:65" s="2" customFormat="1" ht="24.2" customHeight="1">
      <c r="A257" s="33"/>
      <c r="B257" s="34"/>
      <c r="C257" s="185" t="s">
        <v>1124</v>
      </c>
      <c r="D257" s="185" t="s">
        <v>145</v>
      </c>
      <c r="E257" s="186" t="s">
        <v>999</v>
      </c>
      <c r="F257" s="187" t="s">
        <v>1000</v>
      </c>
      <c r="G257" s="188" t="s">
        <v>293</v>
      </c>
      <c r="H257" s="189">
        <v>36</v>
      </c>
      <c r="I257" s="190"/>
      <c r="J257" s="191">
        <f t="shared" si="40"/>
        <v>0</v>
      </c>
      <c r="K257" s="187" t="s">
        <v>1</v>
      </c>
      <c r="L257" s="38"/>
      <c r="M257" s="192" t="s">
        <v>1</v>
      </c>
      <c r="N257" s="193" t="s">
        <v>41</v>
      </c>
      <c r="O257" s="70"/>
      <c r="P257" s="194">
        <f t="shared" si="41"/>
        <v>0</v>
      </c>
      <c r="Q257" s="194">
        <v>0</v>
      </c>
      <c r="R257" s="194">
        <f t="shared" si="42"/>
        <v>0</v>
      </c>
      <c r="S257" s="194">
        <v>0</v>
      </c>
      <c r="T257" s="195">
        <f t="shared" si="4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193</v>
      </c>
      <c r="AT257" s="196" t="s">
        <v>145</v>
      </c>
      <c r="AU257" s="196" t="s">
        <v>86</v>
      </c>
      <c r="AY257" s="16" t="s">
        <v>142</v>
      </c>
      <c r="BE257" s="197">
        <f t="shared" si="44"/>
        <v>0</v>
      </c>
      <c r="BF257" s="197">
        <f t="shared" si="45"/>
        <v>0</v>
      </c>
      <c r="BG257" s="197">
        <f t="shared" si="46"/>
        <v>0</v>
      </c>
      <c r="BH257" s="197">
        <f t="shared" si="47"/>
        <v>0</v>
      </c>
      <c r="BI257" s="197">
        <f t="shared" si="48"/>
        <v>0</v>
      </c>
      <c r="BJ257" s="16" t="s">
        <v>84</v>
      </c>
      <c r="BK257" s="197">
        <f t="shared" si="49"/>
        <v>0</v>
      </c>
      <c r="BL257" s="16" t="s">
        <v>193</v>
      </c>
      <c r="BM257" s="196" t="s">
        <v>1125</v>
      </c>
    </row>
    <row r="258" spans="1:65" s="2" customFormat="1" ht="24.2" customHeight="1">
      <c r="A258" s="33"/>
      <c r="B258" s="34"/>
      <c r="C258" s="227" t="s">
        <v>522</v>
      </c>
      <c r="D258" s="227" t="s">
        <v>314</v>
      </c>
      <c r="E258" s="228" t="s">
        <v>1038</v>
      </c>
      <c r="F258" s="229" t="s">
        <v>1039</v>
      </c>
      <c r="G258" s="230" t="s">
        <v>980</v>
      </c>
      <c r="H258" s="231">
        <v>30</v>
      </c>
      <c r="I258" s="232"/>
      <c r="J258" s="233">
        <f t="shared" si="40"/>
        <v>0</v>
      </c>
      <c r="K258" s="229" t="s">
        <v>1</v>
      </c>
      <c r="L258" s="234"/>
      <c r="M258" s="235" t="s">
        <v>1</v>
      </c>
      <c r="N258" s="236" t="s">
        <v>41</v>
      </c>
      <c r="O258" s="70"/>
      <c r="P258" s="194">
        <f t="shared" si="41"/>
        <v>0</v>
      </c>
      <c r="Q258" s="194">
        <v>0</v>
      </c>
      <c r="R258" s="194">
        <f t="shared" si="42"/>
        <v>0</v>
      </c>
      <c r="S258" s="194">
        <v>0</v>
      </c>
      <c r="T258" s="195">
        <f t="shared" si="4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317</v>
      </c>
      <c r="AT258" s="196" t="s">
        <v>314</v>
      </c>
      <c r="AU258" s="196" t="s">
        <v>86</v>
      </c>
      <c r="AY258" s="16" t="s">
        <v>142</v>
      </c>
      <c r="BE258" s="197">
        <f t="shared" si="44"/>
        <v>0</v>
      </c>
      <c r="BF258" s="197">
        <f t="shared" si="45"/>
        <v>0</v>
      </c>
      <c r="BG258" s="197">
        <f t="shared" si="46"/>
        <v>0</v>
      </c>
      <c r="BH258" s="197">
        <f t="shared" si="47"/>
        <v>0</v>
      </c>
      <c r="BI258" s="197">
        <f t="shared" si="48"/>
        <v>0</v>
      </c>
      <c r="BJ258" s="16" t="s">
        <v>84</v>
      </c>
      <c r="BK258" s="197">
        <f t="shared" si="49"/>
        <v>0</v>
      </c>
      <c r="BL258" s="16" t="s">
        <v>193</v>
      </c>
      <c r="BM258" s="196" t="s">
        <v>1126</v>
      </c>
    </row>
    <row r="259" spans="1:65" s="2" customFormat="1" ht="24.2" customHeight="1">
      <c r="A259" s="33"/>
      <c r="B259" s="34"/>
      <c r="C259" s="185" t="s">
        <v>1127</v>
      </c>
      <c r="D259" s="185" t="s">
        <v>145</v>
      </c>
      <c r="E259" s="186" t="s">
        <v>1040</v>
      </c>
      <c r="F259" s="187" t="s">
        <v>1041</v>
      </c>
      <c r="G259" s="188" t="s">
        <v>160</v>
      </c>
      <c r="H259" s="189">
        <v>30</v>
      </c>
      <c r="I259" s="190"/>
      <c r="J259" s="191">
        <f t="shared" si="40"/>
        <v>0</v>
      </c>
      <c r="K259" s="187" t="s">
        <v>1</v>
      </c>
      <c r="L259" s="38"/>
      <c r="M259" s="192" t="s">
        <v>1</v>
      </c>
      <c r="N259" s="193" t="s">
        <v>41</v>
      </c>
      <c r="O259" s="70"/>
      <c r="P259" s="194">
        <f t="shared" si="41"/>
        <v>0</v>
      </c>
      <c r="Q259" s="194">
        <v>0</v>
      </c>
      <c r="R259" s="194">
        <f t="shared" si="42"/>
        <v>0</v>
      </c>
      <c r="S259" s="194">
        <v>0</v>
      </c>
      <c r="T259" s="195">
        <f t="shared" si="4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193</v>
      </c>
      <c r="AT259" s="196" t="s">
        <v>145</v>
      </c>
      <c r="AU259" s="196" t="s">
        <v>86</v>
      </c>
      <c r="AY259" s="16" t="s">
        <v>142</v>
      </c>
      <c r="BE259" s="197">
        <f t="shared" si="44"/>
        <v>0</v>
      </c>
      <c r="BF259" s="197">
        <f t="shared" si="45"/>
        <v>0</v>
      </c>
      <c r="BG259" s="197">
        <f t="shared" si="46"/>
        <v>0</v>
      </c>
      <c r="BH259" s="197">
        <f t="shared" si="47"/>
        <v>0</v>
      </c>
      <c r="BI259" s="197">
        <f t="shared" si="48"/>
        <v>0</v>
      </c>
      <c r="BJ259" s="16" t="s">
        <v>84</v>
      </c>
      <c r="BK259" s="197">
        <f t="shared" si="49"/>
        <v>0</v>
      </c>
      <c r="BL259" s="16" t="s">
        <v>193</v>
      </c>
      <c r="BM259" s="196" t="s">
        <v>1128</v>
      </c>
    </row>
    <row r="260" spans="1:65" s="2" customFormat="1" ht="24.2" customHeight="1">
      <c r="A260" s="33"/>
      <c r="B260" s="34"/>
      <c r="C260" s="227" t="s">
        <v>929</v>
      </c>
      <c r="D260" s="227" t="s">
        <v>314</v>
      </c>
      <c r="E260" s="228" t="s">
        <v>1042</v>
      </c>
      <c r="F260" s="229" t="s">
        <v>1043</v>
      </c>
      <c r="G260" s="230" t="s">
        <v>980</v>
      </c>
      <c r="H260" s="231">
        <v>30</v>
      </c>
      <c r="I260" s="232"/>
      <c r="J260" s="233">
        <f t="shared" si="40"/>
        <v>0</v>
      </c>
      <c r="K260" s="229" t="s">
        <v>1</v>
      </c>
      <c r="L260" s="234"/>
      <c r="M260" s="235" t="s">
        <v>1</v>
      </c>
      <c r="N260" s="236" t="s">
        <v>41</v>
      </c>
      <c r="O260" s="70"/>
      <c r="P260" s="194">
        <f t="shared" si="41"/>
        <v>0</v>
      </c>
      <c r="Q260" s="194">
        <v>0</v>
      </c>
      <c r="R260" s="194">
        <f t="shared" si="42"/>
        <v>0</v>
      </c>
      <c r="S260" s="194">
        <v>0</v>
      </c>
      <c r="T260" s="195">
        <f t="shared" si="4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317</v>
      </c>
      <c r="AT260" s="196" t="s">
        <v>314</v>
      </c>
      <c r="AU260" s="196" t="s">
        <v>86</v>
      </c>
      <c r="AY260" s="16" t="s">
        <v>142</v>
      </c>
      <c r="BE260" s="197">
        <f t="shared" si="44"/>
        <v>0</v>
      </c>
      <c r="BF260" s="197">
        <f t="shared" si="45"/>
        <v>0</v>
      </c>
      <c r="BG260" s="197">
        <f t="shared" si="46"/>
        <v>0</v>
      </c>
      <c r="BH260" s="197">
        <f t="shared" si="47"/>
        <v>0</v>
      </c>
      <c r="BI260" s="197">
        <f t="shared" si="48"/>
        <v>0</v>
      </c>
      <c r="BJ260" s="16" t="s">
        <v>84</v>
      </c>
      <c r="BK260" s="197">
        <f t="shared" si="49"/>
        <v>0</v>
      </c>
      <c r="BL260" s="16" t="s">
        <v>193</v>
      </c>
      <c r="BM260" s="196" t="s">
        <v>1129</v>
      </c>
    </row>
    <row r="261" spans="1:65" s="2" customFormat="1" ht="33" customHeight="1">
      <c r="A261" s="33"/>
      <c r="B261" s="34"/>
      <c r="C261" s="185" t="s">
        <v>1130</v>
      </c>
      <c r="D261" s="185" t="s">
        <v>145</v>
      </c>
      <c r="E261" s="186" t="s">
        <v>981</v>
      </c>
      <c r="F261" s="187" t="s">
        <v>982</v>
      </c>
      <c r="G261" s="188" t="s">
        <v>160</v>
      </c>
      <c r="H261" s="189">
        <v>30</v>
      </c>
      <c r="I261" s="190"/>
      <c r="J261" s="191">
        <f t="shared" si="40"/>
        <v>0</v>
      </c>
      <c r="K261" s="187" t="s">
        <v>1</v>
      </c>
      <c r="L261" s="38"/>
      <c r="M261" s="192" t="s">
        <v>1</v>
      </c>
      <c r="N261" s="193" t="s">
        <v>41</v>
      </c>
      <c r="O261" s="70"/>
      <c r="P261" s="194">
        <f t="shared" si="41"/>
        <v>0</v>
      </c>
      <c r="Q261" s="194">
        <v>0</v>
      </c>
      <c r="R261" s="194">
        <f t="shared" si="42"/>
        <v>0</v>
      </c>
      <c r="S261" s="194">
        <v>0</v>
      </c>
      <c r="T261" s="195">
        <f t="shared" si="4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6" t="s">
        <v>193</v>
      </c>
      <c r="AT261" s="196" t="s">
        <v>145</v>
      </c>
      <c r="AU261" s="196" t="s">
        <v>86</v>
      </c>
      <c r="AY261" s="16" t="s">
        <v>142</v>
      </c>
      <c r="BE261" s="197">
        <f t="shared" si="44"/>
        <v>0</v>
      </c>
      <c r="BF261" s="197">
        <f t="shared" si="45"/>
        <v>0</v>
      </c>
      <c r="BG261" s="197">
        <f t="shared" si="46"/>
        <v>0</v>
      </c>
      <c r="BH261" s="197">
        <f t="shared" si="47"/>
        <v>0</v>
      </c>
      <c r="BI261" s="197">
        <f t="shared" si="48"/>
        <v>0</v>
      </c>
      <c r="BJ261" s="16" t="s">
        <v>84</v>
      </c>
      <c r="BK261" s="197">
        <f t="shared" si="49"/>
        <v>0</v>
      </c>
      <c r="BL261" s="16" t="s">
        <v>193</v>
      </c>
      <c r="BM261" s="196" t="s">
        <v>1131</v>
      </c>
    </row>
    <row r="262" spans="1:65" s="2" customFormat="1" ht="16.5" customHeight="1">
      <c r="A262" s="33"/>
      <c r="B262" s="34"/>
      <c r="C262" s="227" t="s">
        <v>934</v>
      </c>
      <c r="D262" s="227" t="s">
        <v>314</v>
      </c>
      <c r="E262" s="228" t="s">
        <v>1003</v>
      </c>
      <c r="F262" s="229" t="s">
        <v>1004</v>
      </c>
      <c r="G262" s="230" t="s">
        <v>293</v>
      </c>
      <c r="H262" s="231">
        <v>102</v>
      </c>
      <c r="I262" s="232"/>
      <c r="J262" s="233">
        <f t="shared" si="40"/>
        <v>0</v>
      </c>
      <c r="K262" s="229" t="s">
        <v>1</v>
      </c>
      <c r="L262" s="234"/>
      <c r="M262" s="235" t="s">
        <v>1</v>
      </c>
      <c r="N262" s="236" t="s">
        <v>41</v>
      </c>
      <c r="O262" s="70"/>
      <c r="P262" s="194">
        <f t="shared" si="41"/>
        <v>0</v>
      </c>
      <c r="Q262" s="194">
        <v>0</v>
      </c>
      <c r="R262" s="194">
        <f t="shared" si="42"/>
        <v>0</v>
      </c>
      <c r="S262" s="194">
        <v>0</v>
      </c>
      <c r="T262" s="195">
        <f t="shared" si="4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317</v>
      </c>
      <c r="AT262" s="196" t="s">
        <v>314</v>
      </c>
      <c r="AU262" s="196" t="s">
        <v>86</v>
      </c>
      <c r="AY262" s="16" t="s">
        <v>142</v>
      </c>
      <c r="BE262" s="197">
        <f t="shared" si="44"/>
        <v>0</v>
      </c>
      <c r="BF262" s="197">
        <f t="shared" si="45"/>
        <v>0</v>
      </c>
      <c r="BG262" s="197">
        <f t="shared" si="46"/>
        <v>0</v>
      </c>
      <c r="BH262" s="197">
        <f t="shared" si="47"/>
        <v>0</v>
      </c>
      <c r="BI262" s="197">
        <f t="shared" si="48"/>
        <v>0</v>
      </c>
      <c r="BJ262" s="16" t="s">
        <v>84</v>
      </c>
      <c r="BK262" s="197">
        <f t="shared" si="49"/>
        <v>0</v>
      </c>
      <c r="BL262" s="16" t="s">
        <v>193</v>
      </c>
      <c r="BM262" s="196" t="s">
        <v>1132</v>
      </c>
    </row>
    <row r="263" spans="1:65" s="2" customFormat="1" ht="24.2" customHeight="1">
      <c r="A263" s="33"/>
      <c r="B263" s="34"/>
      <c r="C263" s="185" t="s">
        <v>1133</v>
      </c>
      <c r="D263" s="185" t="s">
        <v>145</v>
      </c>
      <c r="E263" s="186" t="s">
        <v>1005</v>
      </c>
      <c r="F263" s="187" t="s">
        <v>1006</v>
      </c>
      <c r="G263" s="188" t="s">
        <v>293</v>
      </c>
      <c r="H263" s="189">
        <v>102</v>
      </c>
      <c r="I263" s="190"/>
      <c r="J263" s="191">
        <f t="shared" si="40"/>
        <v>0</v>
      </c>
      <c r="K263" s="187" t="s">
        <v>1</v>
      </c>
      <c r="L263" s="38"/>
      <c r="M263" s="192" t="s">
        <v>1</v>
      </c>
      <c r="N263" s="193" t="s">
        <v>41</v>
      </c>
      <c r="O263" s="70"/>
      <c r="P263" s="194">
        <f t="shared" si="41"/>
        <v>0</v>
      </c>
      <c r="Q263" s="194">
        <v>0</v>
      </c>
      <c r="R263" s="194">
        <f t="shared" si="42"/>
        <v>0</v>
      </c>
      <c r="S263" s="194">
        <v>0</v>
      </c>
      <c r="T263" s="195">
        <f t="shared" si="4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6" t="s">
        <v>193</v>
      </c>
      <c r="AT263" s="196" t="s">
        <v>145</v>
      </c>
      <c r="AU263" s="196" t="s">
        <v>86</v>
      </c>
      <c r="AY263" s="16" t="s">
        <v>142</v>
      </c>
      <c r="BE263" s="197">
        <f t="shared" si="44"/>
        <v>0</v>
      </c>
      <c r="BF263" s="197">
        <f t="shared" si="45"/>
        <v>0</v>
      </c>
      <c r="BG263" s="197">
        <f t="shared" si="46"/>
        <v>0</v>
      </c>
      <c r="BH263" s="197">
        <f t="shared" si="47"/>
        <v>0</v>
      </c>
      <c r="BI263" s="197">
        <f t="shared" si="48"/>
        <v>0</v>
      </c>
      <c r="BJ263" s="16" t="s">
        <v>84</v>
      </c>
      <c r="BK263" s="197">
        <f t="shared" si="49"/>
        <v>0</v>
      </c>
      <c r="BL263" s="16" t="s">
        <v>193</v>
      </c>
      <c r="BM263" s="196" t="s">
        <v>1134</v>
      </c>
    </row>
    <row r="264" spans="1:65" s="2" customFormat="1" ht="24.2" customHeight="1">
      <c r="A264" s="33"/>
      <c r="B264" s="34"/>
      <c r="C264" s="227" t="s">
        <v>938</v>
      </c>
      <c r="D264" s="227" t="s">
        <v>314</v>
      </c>
      <c r="E264" s="228" t="s">
        <v>1007</v>
      </c>
      <c r="F264" s="229" t="s">
        <v>1008</v>
      </c>
      <c r="G264" s="230" t="s">
        <v>980</v>
      </c>
      <c r="H264" s="231">
        <v>5</v>
      </c>
      <c r="I264" s="232"/>
      <c r="J264" s="233">
        <f t="shared" si="40"/>
        <v>0</v>
      </c>
      <c r="K264" s="229" t="s">
        <v>1</v>
      </c>
      <c r="L264" s="234"/>
      <c r="M264" s="235" t="s">
        <v>1</v>
      </c>
      <c r="N264" s="236" t="s">
        <v>41</v>
      </c>
      <c r="O264" s="70"/>
      <c r="P264" s="194">
        <f t="shared" si="41"/>
        <v>0</v>
      </c>
      <c r="Q264" s="194">
        <v>0</v>
      </c>
      <c r="R264" s="194">
        <f t="shared" si="42"/>
        <v>0</v>
      </c>
      <c r="S264" s="194">
        <v>0</v>
      </c>
      <c r="T264" s="195">
        <f t="shared" si="4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6" t="s">
        <v>317</v>
      </c>
      <c r="AT264" s="196" t="s">
        <v>314</v>
      </c>
      <c r="AU264" s="196" t="s">
        <v>86</v>
      </c>
      <c r="AY264" s="16" t="s">
        <v>142</v>
      </c>
      <c r="BE264" s="197">
        <f t="shared" si="44"/>
        <v>0</v>
      </c>
      <c r="BF264" s="197">
        <f t="shared" si="45"/>
        <v>0</v>
      </c>
      <c r="BG264" s="197">
        <f t="shared" si="46"/>
        <v>0</v>
      </c>
      <c r="BH264" s="197">
        <f t="shared" si="47"/>
        <v>0</v>
      </c>
      <c r="BI264" s="197">
        <f t="shared" si="48"/>
        <v>0</v>
      </c>
      <c r="BJ264" s="16" t="s">
        <v>84</v>
      </c>
      <c r="BK264" s="197">
        <f t="shared" si="49"/>
        <v>0</v>
      </c>
      <c r="BL264" s="16" t="s">
        <v>193</v>
      </c>
      <c r="BM264" s="196" t="s">
        <v>1135</v>
      </c>
    </row>
    <row r="265" spans="1:65" s="2" customFormat="1" ht="24.2" customHeight="1">
      <c r="A265" s="33"/>
      <c r="B265" s="34"/>
      <c r="C265" s="185" t="s">
        <v>1136</v>
      </c>
      <c r="D265" s="185" t="s">
        <v>145</v>
      </c>
      <c r="E265" s="186" t="s">
        <v>1009</v>
      </c>
      <c r="F265" s="187" t="s">
        <v>1010</v>
      </c>
      <c r="G265" s="188" t="s">
        <v>160</v>
      </c>
      <c r="H265" s="189">
        <v>5</v>
      </c>
      <c r="I265" s="190"/>
      <c r="J265" s="191">
        <f t="shared" si="40"/>
        <v>0</v>
      </c>
      <c r="K265" s="187" t="s">
        <v>1</v>
      </c>
      <c r="L265" s="38"/>
      <c r="M265" s="192" t="s">
        <v>1</v>
      </c>
      <c r="N265" s="193" t="s">
        <v>41</v>
      </c>
      <c r="O265" s="70"/>
      <c r="P265" s="194">
        <f t="shared" si="41"/>
        <v>0</v>
      </c>
      <c r="Q265" s="194">
        <v>0</v>
      </c>
      <c r="R265" s="194">
        <f t="shared" si="42"/>
        <v>0</v>
      </c>
      <c r="S265" s="194">
        <v>0</v>
      </c>
      <c r="T265" s="195">
        <f t="shared" si="4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193</v>
      </c>
      <c r="AT265" s="196" t="s">
        <v>145</v>
      </c>
      <c r="AU265" s="196" t="s">
        <v>86</v>
      </c>
      <c r="AY265" s="16" t="s">
        <v>142</v>
      </c>
      <c r="BE265" s="197">
        <f t="shared" si="44"/>
        <v>0</v>
      </c>
      <c r="BF265" s="197">
        <f t="shared" si="45"/>
        <v>0</v>
      </c>
      <c r="BG265" s="197">
        <f t="shared" si="46"/>
        <v>0</v>
      </c>
      <c r="BH265" s="197">
        <f t="shared" si="47"/>
        <v>0</v>
      </c>
      <c r="BI265" s="197">
        <f t="shared" si="48"/>
        <v>0</v>
      </c>
      <c r="BJ265" s="16" t="s">
        <v>84</v>
      </c>
      <c r="BK265" s="197">
        <f t="shared" si="49"/>
        <v>0</v>
      </c>
      <c r="BL265" s="16" t="s">
        <v>193</v>
      </c>
      <c r="BM265" s="196" t="s">
        <v>1137</v>
      </c>
    </row>
    <row r="266" spans="1:65" s="2" customFormat="1" ht="16.5" customHeight="1">
      <c r="A266" s="33"/>
      <c r="B266" s="34"/>
      <c r="C266" s="227" t="s">
        <v>942</v>
      </c>
      <c r="D266" s="227" t="s">
        <v>314</v>
      </c>
      <c r="E266" s="228" t="s">
        <v>1011</v>
      </c>
      <c r="F266" s="229" t="s">
        <v>1012</v>
      </c>
      <c r="G266" s="230" t="s">
        <v>1013</v>
      </c>
      <c r="H266" s="231">
        <v>9</v>
      </c>
      <c r="I266" s="232"/>
      <c r="J266" s="233">
        <f t="shared" si="40"/>
        <v>0</v>
      </c>
      <c r="K266" s="229" t="s">
        <v>1</v>
      </c>
      <c r="L266" s="234"/>
      <c r="M266" s="235" t="s">
        <v>1</v>
      </c>
      <c r="N266" s="236" t="s">
        <v>41</v>
      </c>
      <c r="O266" s="70"/>
      <c r="P266" s="194">
        <f t="shared" si="41"/>
        <v>0</v>
      </c>
      <c r="Q266" s="194">
        <v>0</v>
      </c>
      <c r="R266" s="194">
        <f t="shared" si="42"/>
        <v>0</v>
      </c>
      <c r="S266" s="194">
        <v>0</v>
      </c>
      <c r="T266" s="195">
        <f t="shared" si="4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6" t="s">
        <v>317</v>
      </c>
      <c r="AT266" s="196" t="s">
        <v>314</v>
      </c>
      <c r="AU266" s="196" t="s">
        <v>86</v>
      </c>
      <c r="AY266" s="16" t="s">
        <v>142</v>
      </c>
      <c r="BE266" s="197">
        <f t="shared" si="44"/>
        <v>0</v>
      </c>
      <c r="BF266" s="197">
        <f t="shared" si="45"/>
        <v>0</v>
      </c>
      <c r="BG266" s="197">
        <f t="shared" si="46"/>
        <v>0</v>
      </c>
      <c r="BH266" s="197">
        <f t="shared" si="47"/>
        <v>0</v>
      </c>
      <c r="BI266" s="197">
        <f t="shared" si="48"/>
        <v>0</v>
      </c>
      <c r="BJ266" s="16" t="s">
        <v>84</v>
      </c>
      <c r="BK266" s="197">
        <f t="shared" si="49"/>
        <v>0</v>
      </c>
      <c r="BL266" s="16" t="s">
        <v>193</v>
      </c>
      <c r="BM266" s="196" t="s">
        <v>1138</v>
      </c>
    </row>
    <row r="267" spans="1:65" s="2" customFormat="1" ht="16.5" customHeight="1">
      <c r="A267" s="33"/>
      <c r="B267" s="34"/>
      <c r="C267" s="227" t="s">
        <v>1139</v>
      </c>
      <c r="D267" s="227" t="s">
        <v>314</v>
      </c>
      <c r="E267" s="228" t="s">
        <v>1014</v>
      </c>
      <c r="F267" s="229" t="s">
        <v>1015</v>
      </c>
      <c r="G267" s="230" t="s">
        <v>992</v>
      </c>
      <c r="H267" s="231">
        <v>438</v>
      </c>
      <c r="I267" s="232"/>
      <c r="J267" s="233">
        <f t="shared" si="40"/>
        <v>0</v>
      </c>
      <c r="K267" s="229" t="s">
        <v>1</v>
      </c>
      <c r="L267" s="234"/>
      <c r="M267" s="235" t="s">
        <v>1</v>
      </c>
      <c r="N267" s="236" t="s">
        <v>41</v>
      </c>
      <c r="O267" s="70"/>
      <c r="P267" s="194">
        <f t="shared" si="41"/>
        <v>0</v>
      </c>
      <c r="Q267" s="194">
        <v>0</v>
      </c>
      <c r="R267" s="194">
        <f t="shared" si="42"/>
        <v>0</v>
      </c>
      <c r="S267" s="194">
        <v>0</v>
      </c>
      <c r="T267" s="195">
        <f t="shared" si="4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317</v>
      </c>
      <c r="AT267" s="196" t="s">
        <v>314</v>
      </c>
      <c r="AU267" s="196" t="s">
        <v>86</v>
      </c>
      <c r="AY267" s="16" t="s">
        <v>142</v>
      </c>
      <c r="BE267" s="197">
        <f t="shared" si="44"/>
        <v>0</v>
      </c>
      <c r="BF267" s="197">
        <f t="shared" si="45"/>
        <v>0</v>
      </c>
      <c r="BG267" s="197">
        <f t="shared" si="46"/>
        <v>0</v>
      </c>
      <c r="BH267" s="197">
        <f t="shared" si="47"/>
        <v>0</v>
      </c>
      <c r="BI267" s="197">
        <f t="shared" si="48"/>
        <v>0</v>
      </c>
      <c r="BJ267" s="16" t="s">
        <v>84</v>
      </c>
      <c r="BK267" s="197">
        <f t="shared" si="49"/>
        <v>0</v>
      </c>
      <c r="BL267" s="16" t="s">
        <v>193</v>
      </c>
      <c r="BM267" s="196" t="s">
        <v>1140</v>
      </c>
    </row>
    <row r="268" spans="1:65" s="2" customFormat="1" ht="24.2" customHeight="1">
      <c r="A268" s="33"/>
      <c r="B268" s="34"/>
      <c r="C268" s="185" t="s">
        <v>943</v>
      </c>
      <c r="D268" s="185" t="s">
        <v>145</v>
      </c>
      <c r="E268" s="186" t="s">
        <v>1016</v>
      </c>
      <c r="F268" s="187" t="s">
        <v>1017</v>
      </c>
      <c r="G268" s="188" t="s">
        <v>160</v>
      </c>
      <c r="H268" s="189">
        <v>438</v>
      </c>
      <c r="I268" s="190"/>
      <c r="J268" s="191">
        <f t="shared" si="40"/>
        <v>0</v>
      </c>
      <c r="K268" s="187" t="s">
        <v>1</v>
      </c>
      <c r="L268" s="38"/>
      <c r="M268" s="192" t="s">
        <v>1</v>
      </c>
      <c r="N268" s="193" t="s">
        <v>41</v>
      </c>
      <c r="O268" s="70"/>
      <c r="P268" s="194">
        <f t="shared" si="41"/>
        <v>0</v>
      </c>
      <c r="Q268" s="194">
        <v>0</v>
      </c>
      <c r="R268" s="194">
        <f t="shared" si="42"/>
        <v>0</v>
      </c>
      <c r="S268" s="194">
        <v>0</v>
      </c>
      <c r="T268" s="195">
        <f t="shared" si="4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6" t="s">
        <v>193</v>
      </c>
      <c r="AT268" s="196" t="s">
        <v>145</v>
      </c>
      <c r="AU268" s="196" t="s">
        <v>86</v>
      </c>
      <c r="AY268" s="16" t="s">
        <v>142</v>
      </c>
      <c r="BE268" s="197">
        <f t="shared" si="44"/>
        <v>0</v>
      </c>
      <c r="BF268" s="197">
        <f t="shared" si="45"/>
        <v>0</v>
      </c>
      <c r="BG268" s="197">
        <f t="shared" si="46"/>
        <v>0</v>
      </c>
      <c r="BH268" s="197">
        <f t="shared" si="47"/>
        <v>0</v>
      </c>
      <c r="BI268" s="197">
        <f t="shared" si="48"/>
        <v>0</v>
      </c>
      <c r="BJ268" s="16" t="s">
        <v>84</v>
      </c>
      <c r="BK268" s="197">
        <f t="shared" si="49"/>
        <v>0</v>
      </c>
      <c r="BL268" s="16" t="s">
        <v>193</v>
      </c>
      <c r="BM268" s="196" t="s">
        <v>1141</v>
      </c>
    </row>
    <row r="269" spans="1:65" s="2" customFormat="1" ht="16.5" customHeight="1">
      <c r="A269" s="33"/>
      <c r="B269" s="34"/>
      <c r="C269" s="227" t="s">
        <v>1142</v>
      </c>
      <c r="D269" s="227" t="s">
        <v>314</v>
      </c>
      <c r="E269" s="228" t="s">
        <v>1018</v>
      </c>
      <c r="F269" s="229" t="s">
        <v>1019</v>
      </c>
      <c r="G269" s="230" t="s">
        <v>992</v>
      </c>
      <c r="H269" s="231">
        <v>20</v>
      </c>
      <c r="I269" s="232"/>
      <c r="J269" s="233">
        <f t="shared" si="40"/>
        <v>0</v>
      </c>
      <c r="K269" s="229" t="s">
        <v>1</v>
      </c>
      <c r="L269" s="234"/>
      <c r="M269" s="235" t="s">
        <v>1</v>
      </c>
      <c r="N269" s="236" t="s">
        <v>41</v>
      </c>
      <c r="O269" s="70"/>
      <c r="P269" s="194">
        <f t="shared" si="41"/>
        <v>0</v>
      </c>
      <c r="Q269" s="194">
        <v>0</v>
      </c>
      <c r="R269" s="194">
        <f t="shared" si="42"/>
        <v>0</v>
      </c>
      <c r="S269" s="194">
        <v>0</v>
      </c>
      <c r="T269" s="195">
        <f t="shared" si="4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6" t="s">
        <v>317</v>
      </c>
      <c r="AT269" s="196" t="s">
        <v>314</v>
      </c>
      <c r="AU269" s="196" t="s">
        <v>86</v>
      </c>
      <c r="AY269" s="16" t="s">
        <v>142</v>
      </c>
      <c r="BE269" s="197">
        <f t="shared" si="44"/>
        <v>0</v>
      </c>
      <c r="BF269" s="197">
        <f t="shared" si="45"/>
        <v>0</v>
      </c>
      <c r="BG269" s="197">
        <f t="shared" si="46"/>
        <v>0</v>
      </c>
      <c r="BH269" s="197">
        <f t="shared" si="47"/>
        <v>0</v>
      </c>
      <c r="BI269" s="197">
        <f t="shared" si="48"/>
        <v>0</v>
      </c>
      <c r="BJ269" s="16" t="s">
        <v>84</v>
      </c>
      <c r="BK269" s="197">
        <f t="shared" si="49"/>
        <v>0</v>
      </c>
      <c r="BL269" s="16" t="s">
        <v>193</v>
      </c>
      <c r="BM269" s="196" t="s">
        <v>1143</v>
      </c>
    </row>
    <row r="270" spans="1:65" s="2" customFormat="1" ht="24.2" customHeight="1">
      <c r="A270" s="33"/>
      <c r="B270" s="34"/>
      <c r="C270" s="185" t="s">
        <v>949</v>
      </c>
      <c r="D270" s="185" t="s">
        <v>145</v>
      </c>
      <c r="E270" s="186" t="s">
        <v>1020</v>
      </c>
      <c r="F270" s="187" t="s">
        <v>1021</v>
      </c>
      <c r="G270" s="188" t="s">
        <v>160</v>
      </c>
      <c r="H270" s="189">
        <v>20</v>
      </c>
      <c r="I270" s="190"/>
      <c r="J270" s="191">
        <f t="shared" si="40"/>
        <v>0</v>
      </c>
      <c r="K270" s="187" t="s">
        <v>1</v>
      </c>
      <c r="L270" s="38"/>
      <c r="M270" s="192" t="s">
        <v>1</v>
      </c>
      <c r="N270" s="193" t="s">
        <v>41</v>
      </c>
      <c r="O270" s="70"/>
      <c r="P270" s="194">
        <f t="shared" si="41"/>
        <v>0</v>
      </c>
      <c r="Q270" s="194">
        <v>0</v>
      </c>
      <c r="R270" s="194">
        <f t="shared" si="42"/>
        <v>0</v>
      </c>
      <c r="S270" s="194">
        <v>0</v>
      </c>
      <c r="T270" s="195">
        <f t="shared" si="4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193</v>
      </c>
      <c r="AT270" s="196" t="s">
        <v>145</v>
      </c>
      <c r="AU270" s="196" t="s">
        <v>86</v>
      </c>
      <c r="AY270" s="16" t="s">
        <v>142</v>
      </c>
      <c r="BE270" s="197">
        <f t="shared" si="44"/>
        <v>0</v>
      </c>
      <c r="BF270" s="197">
        <f t="shared" si="45"/>
        <v>0</v>
      </c>
      <c r="BG270" s="197">
        <f t="shared" si="46"/>
        <v>0</v>
      </c>
      <c r="BH270" s="197">
        <f t="shared" si="47"/>
        <v>0</v>
      </c>
      <c r="BI270" s="197">
        <f t="shared" si="48"/>
        <v>0</v>
      </c>
      <c r="BJ270" s="16" t="s">
        <v>84</v>
      </c>
      <c r="BK270" s="197">
        <f t="shared" si="49"/>
        <v>0</v>
      </c>
      <c r="BL270" s="16" t="s">
        <v>193</v>
      </c>
      <c r="BM270" s="196" t="s">
        <v>1144</v>
      </c>
    </row>
    <row r="271" spans="1:65" s="2" customFormat="1" ht="16.5" customHeight="1">
      <c r="A271" s="33"/>
      <c r="B271" s="34"/>
      <c r="C271" s="227" t="s">
        <v>1145</v>
      </c>
      <c r="D271" s="227" t="s">
        <v>314</v>
      </c>
      <c r="E271" s="228" t="s">
        <v>1022</v>
      </c>
      <c r="F271" s="229" t="s">
        <v>1023</v>
      </c>
      <c r="G271" s="230" t="s">
        <v>992</v>
      </c>
      <c r="H271" s="231">
        <v>5</v>
      </c>
      <c r="I271" s="232"/>
      <c r="J271" s="233">
        <f t="shared" si="40"/>
        <v>0</v>
      </c>
      <c r="K271" s="229" t="s">
        <v>1</v>
      </c>
      <c r="L271" s="234"/>
      <c r="M271" s="235" t="s">
        <v>1</v>
      </c>
      <c r="N271" s="236" t="s">
        <v>41</v>
      </c>
      <c r="O271" s="70"/>
      <c r="P271" s="194">
        <f t="shared" si="41"/>
        <v>0</v>
      </c>
      <c r="Q271" s="194">
        <v>0</v>
      </c>
      <c r="R271" s="194">
        <f t="shared" si="42"/>
        <v>0</v>
      </c>
      <c r="S271" s="194">
        <v>0</v>
      </c>
      <c r="T271" s="195">
        <f t="shared" si="4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317</v>
      </c>
      <c r="AT271" s="196" t="s">
        <v>314</v>
      </c>
      <c r="AU271" s="196" t="s">
        <v>86</v>
      </c>
      <c r="AY271" s="16" t="s">
        <v>142</v>
      </c>
      <c r="BE271" s="197">
        <f t="shared" si="44"/>
        <v>0</v>
      </c>
      <c r="BF271" s="197">
        <f t="shared" si="45"/>
        <v>0</v>
      </c>
      <c r="BG271" s="197">
        <f t="shared" si="46"/>
        <v>0</v>
      </c>
      <c r="BH271" s="197">
        <f t="shared" si="47"/>
        <v>0</v>
      </c>
      <c r="BI271" s="197">
        <f t="shared" si="48"/>
        <v>0</v>
      </c>
      <c r="BJ271" s="16" t="s">
        <v>84</v>
      </c>
      <c r="BK271" s="197">
        <f t="shared" si="49"/>
        <v>0</v>
      </c>
      <c r="BL271" s="16" t="s">
        <v>193</v>
      </c>
      <c r="BM271" s="196" t="s">
        <v>1146</v>
      </c>
    </row>
    <row r="272" spans="1:65" s="2" customFormat="1" ht="24.2" customHeight="1">
      <c r="A272" s="33"/>
      <c r="B272" s="34"/>
      <c r="C272" s="185" t="s">
        <v>950</v>
      </c>
      <c r="D272" s="185" t="s">
        <v>145</v>
      </c>
      <c r="E272" s="186" t="s">
        <v>1024</v>
      </c>
      <c r="F272" s="187" t="s">
        <v>1025</v>
      </c>
      <c r="G272" s="188" t="s">
        <v>160</v>
      </c>
      <c r="H272" s="189">
        <v>5</v>
      </c>
      <c r="I272" s="190"/>
      <c r="J272" s="191">
        <f t="shared" si="40"/>
        <v>0</v>
      </c>
      <c r="K272" s="187" t="s">
        <v>1</v>
      </c>
      <c r="L272" s="38"/>
      <c r="M272" s="192" t="s">
        <v>1</v>
      </c>
      <c r="N272" s="193" t="s">
        <v>41</v>
      </c>
      <c r="O272" s="70"/>
      <c r="P272" s="194">
        <f t="shared" si="41"/>
        <v>0</v>
      </c>
      <c r="Q272" s="194">
        <v>0</v>
      </c>
      <c r="R272" s="194">
        <f t="shared" si="42"/>
        <v>0</v>
      </c>
      <c r="S272" s="194">
        <v>0</v>
      </c>
      <c r="T272" s="195">
        <f t="shared" si="4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6" t="s">
        <v>193</v>
      </c>
      <c r="AT272" s="196" t="s">
        <v>145</v>
      </c>
      <c r="AU272" s="196" t="s">
        <v>86</v>
      </c>
      <c r="AY272" s="16" t="s">
        <v>142</v>
      </c>
      <c r="BE272" s="197">
        <f t="shared" si="44"/>
        <v>0</v>
      </c>
      <c r="BF272" s="197">
        <f t="shared" si="45"/>
        <v>0</v>
      </c>
      <c r="BG272" s="197">
        <f t="shared" si="46"/>
        <v>0</v>
      </c>
      <c r="BH272" s="197">
        <f t="shared" si="47"/>
        <v>0</v>
      </c>
      <c r="BI272" s="197">
        <f t="shared" si="48"/>
        <v>0</v>
      </c>
      <c r="BJ272" s="16" t="s">
        <v>84</v>
      </c>
      <c r="BK272" s="197">
        <f t="shared" si="49"/>
        <v>0</v>
      </c>
      <c r="BL272" s="16" t="s">
        <v>193</v>
      </c>
      <c r="BM272" s="196" t="s">
        <v>1147</v>
      </c>
    </row>
    <row r="273" spans="1:65" s="2" customFormat="1" ht="33" customHeight="1">
      <c r="A273" s="33"/>
      <c r="B273" s="34"/>
      <c r="C273" s="185" t="s">
        <v>1148</v>
      </c>
      <c r="D273" s="185" t="s">
        <v>145</v>
      </c>
      <c r="E273" s="186" t="s">
        <v>1026</v>
      </c>
      <c r="F273" s="187" t="s">
        <v>1027</v>
      </c>
      <c r="G273" s="188" t="s">
        <v>160</v>
      </c>
      <c r="H273" s="189">
        <v>20</v>
      </c>
      <c r="I273" s="190"/>
      <c r="J273" s="191">
        <f t="shared" si="40"/>
        <v>0</v>
      </c>
      <c r="K273" s="187" t="s">
        <v>1</v>
      </c>
      <c r="L273" s="38"/>
      <c r="M273" s="192" t="s">
        <v>1</v>
      </c>
      <c r="N273" s="193" t="s">
        <v>41</v>
      </c>
      <c r="O273" s="70"/>
      <c r="P273" s="194">
        <f t="shared" si="41"/>
        <v>0</v>
      </c>
      <c r="Q273" s="194">
        <v>0</v>
      </c>
      <c r="R273" s="194">
        <f t="shared" si="42"/>
        <v>0</v>
      </c>
      <c r="S273" s="194">
        <v>0</v>
      </c>
      <c r="T273" s="195">
        <f t="shared" si="4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193</v>
      </c>
      <c r="AT273" s="196" t="s">
        <v>145</v>
      </c>
      <c r="AU273" s="196" t="s">
        <v>86</v>
      </c>
      <c r="AY273" s="16" t="s">
        <v>142</v>
      </c>
      <c r="BE273" s="197">
        <f t="shared" si="44"/>
        <v>0</v>
      </c>
      <c r="BF273" s="197">
        <f t="shared" si="45"/>
        <v>0</v>
      </c>
      <c r="BG273" s="197">
        <f t="shared" si="46"/>
        <v>0</v>
      </c>
      <c r="BH273" s="197">
        <f t="shared" si="47"/>
        <v>0</v>
      </c>
      <c r="BI273" s="197">
        <f t="shared" si="48"/>
        <v>0</v>
      </c>
      <c r="BJ273" s="16" t="s">
        <v>84</v>
      </c>
      <c r="BK273" s="197">
        <f t="shared" si="49"/>
        <v>0</v>
      </c>
      <c r="BL273" s="16" t="s">
        <v>193</v>
      </c>
      <c r="BM273" s="196" t="s">
        <v>1149</v>
      </c>
    </row>
    <row r="274" spans="1:65" s="2" customFormat="1" ht="37.9" customHeight="1">
      <c r="A274" s="33"/>
      <c r="B274" s="34"/>
      <c r="C274" s="185" t="s">
        <v>956</v>
      </c>
      <c r="D274" s="185" t="s">
        <v>145</v>
      </c>
      <c r="E274" s="186" t="s">
        <v>1028</v>
      </c>
      <c r="F274" s="187" t="s">
        <v>1029</v>
      </c>
      <c r="G274" s="188" t="s">
        <v>160</v>
      </c>
      <c r="H274" s="189">
        <v>10</v>
      </c>
      <c r="I274" s="190"/>
      <c r="J274" s="191">
        <f t="shared" si="40"/>
        <v>0</v>
      </c>
      <c r="K274" s="187" t="s">
        <v>1</v>
      </c>
      <c r="L274" s="38"/>
      <c r="M274" s="192" t="s">
        <v>1</v>
      </c>
      <c r="N274" s="193" t="s">
        <v>41</v>
      </c>
      <c r="O274" s="70"/>
      <c r="P274" s="194">
        <f t="shared" si="41"/>
        <v>0</v>
      </c>
      <c r="Q274" s="194">
        <v>0</v>
      </c>
      <c r="R274" s="194">
        <f t="shared" si="42"/>
        <v>0</v>
      </c>
      <c r="S274" s="194">
        <v>0</v>
      </c>
      <c r="T274" s="195">
        <f t="shared" si="4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6" t="s">
        <v>150</v>
      </c>
      <c r="AT274" s="196" t="s">
        <v>145</v>
      </c>
      <c r="AU274" s="196" t="s">
        <v>86</v>
      </c>
      <c r="AY274" s="16" t="s">
        <v>142</v>
      </c>
      <c r="BE274" s="197">
        <f t="shared" si="44"/>
        <v>0</v>
      </c>
      <c r="BF274" s="197">
        <f t="shared" si="45"/>
        <v>0</v>
      </c>
      <c r="BG274" s="197">
        <f t="shared" si="46"/>
        <v>0</v>
      </c>
      <c r="BH274" s="197">
        <f t="shared" si="47"/>
        <v>0</v>
      </c>
      <c r="BI274" s="197">
        <f t="shared" si="48"/>
        <v>0</v>
      </c>
      <c r="BJ274" s="16" t="s">
        <v>84</v>
      </c>
      <c r="BK274" s="197">
        <f t="shared" si="49"/>
        <v>0</v>
      </c>
      <c r="BL274" s="16" t="s">
        <v>150</v>
      </c>
      <c r="BM274" s="196" t="s">
        <v>1150</v>
      </c>
    </row>
    <row r="275" spans="1:65" s="2" customFormat="1" ht="33" customHeight="1">
      <c r="A275" s="33"/>
      <c r="B275" s="34"/>
      <c r="C275" s="185" t="s">
        <v>1151</v>
      </c>
      <c r="D275" s="185" t="s">
        <v>145</v>
      </c>
      <c r="E275" s="186" t="s">
        <v>1030</v>
      </c>
      <c r="F275" s="187" t="s">
        <v>1031</v>
      </c>
      <c r="G275" s="188" t="s">
        <v>293</v>
      </c>
      <c r="H275" s="189">
        <v>27</v>
      </c>
      <c r="I275" s="190"/>
      <c r="J275" s="191">
        <f t="shared" si="40"/>
        <v>0</v>
      </c>
      <c r="K275" s="187" t="s">
        <v>1</v>
      </c>
      <c r="L275" s="38"/>
      <c r="M275" s="192" t="s">
        <v>1</v>
      </c>
      <c r="N275" s="193" t="s">
        <v>41</v>
      </c>
      <c r="O275" s="70"/>
      <c r="P275" s="194">
        <f t="shared" si="41"/>
        <v>0</v>
      </c>
      <c r="Q275" s="194">
        <v>0</v>
      </c>
      <c r="R275" s="194">
        <f t="shared" si="42"/>
        <v>0</v>
      </c>
      <c r="S275" s="194">
        <v>0</v>
      </c>
      <c r="T275" s="195">
        <f t="shared" si="4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6" t="s">
        <v>150</v>
      </c>
      <c r="AT275" s="196" t="s">
        <v>145</v>
      </c>
      <c r="AU275" s="196" t="s">
        <v>86</v>
      </c>
      <c r="AY275" s="16" t="s">
        <v>142</v>
      </c>
      <c r="BE275" s="197">
        <f t="shared" si="44"/>
        <v>0</v>
      </c>
      <c r="BF275" s="197">
        <f t="shared" si="45"/>
        <v>0</v>
      </c>
      <c r="BG275" s="197">
        <f t="shared" si="46"/>
        <v>0</v>
      </c>
      <c r="BH275" s="197">
        <f t="shared" si="47"/>
        <v>0</v>
      </c>
      <c r="BI275" s="197">
        <f t="shared" si="48"/>
        <v>0</v>
      </c>
      <c r="BJ275" s="16" t="s">
        <v>84</v>
      </c>
      <c r="BK275" s="197">
        <f t="shared" si="49"/>
        <v>0</v>
      </c>
      <c r="BL275" s="16" t="s">
        <v>150</v>
      </c>
      <c r="BM275" s="196" t="s">
        <v>1152</v>
      </c>
    </row>
    <row r="276" spans="1:65" s="2" customFormat="1" ht="33" customHeight="1">
      <c r="A276" s="33"/>
      <c r="B276" s="34"/>
      <c r="C276" s="185" t="s">
        <v>957</v>
      </c>
      <c r="D276" s="185" t="s">
        <v>145</v>
      </c>
      <c r="E276" s="186" t="s">
        <v>1032</v>
      </c>
      <c r="F276" s="187" t="s">
        <v>1033</v>
      </c>
      <c r="G276" s="188" t="s">
        <v>992</v>
      </c>
      <c r="H276" s="189">
        <v>3</v>
      </c>
      <c r="I276" s="190"/>
      <c r="J276" s="191">
        <f t="shared" si="40"/>
        <v>0</v>
      </c>
      <c r="K276" s="187" t="s">
        <v>1</v>
      </c>
      <c r="L276" s="38"/>
      <c r="M276" s="192" t="s">
        <v>1</v>
      </c>
      <c r="N276" s="193" t="s">
        <v>41</v>
      </c>
      <c r="O276" s="70"/>
      <c r="P276" s="194">
        <f t="shared" si="41"/>
        <v>0</v>
      </c>
      <c r="Q276" s="194">
        <v>0</v>
      </c>
      <c r="R276" s="194">
        <f t="shared" si="42"/>
        <v>0</v>
      </c>
      <c r="S276" s="194">
        <v>0</v>
      </c>
      <c r="T276" s="195">
        <f t="shared" si="4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150</v>
      </c>
      <c r="AT276" s="196" t="s">
        <v>145</v>
      </c>
      <c r="AU276" s="196" t="s">
        <v>86</v>
      </c>
      <c r="AY276" s="16" t="s">
        <v>142</v>
      </c>
      <c r="BE276" s="197">
        <f t="shared" si="44"/>
        <v>0</v>
      </c>
      <c r="BF276" s="197">
        <f t="shared" si="45"/>
        <v>0</v>
      </c>
      <c r="BG276" s="197">
        <f t="shared" si="46"/>
        <v>0</v>
      </c>
      <c r="BH276" s="197">
        <f t="shared" si="47"/>
        <v>0</v>
      </c>
      <c r="BI276" s="197">
        <f t="shared" si="48"/>
        <v>0</v>
      </c>
      <c r="BJ276" s="16" t="s">
        <v>84</v>
      </c>
      <c r="BK276" s="197">
        <f t="shared" si="49"/>
        <v>0</v>
      </c>
      <c r="BL276" s="16" t="s">
        <v>150</v>
      </c>
      <c r="BM276" s="196" t="s">
        <v>1153</v>
      </c>
    </row>
    <row r="277" spans="1:65" s="2" customFormat="1" ht="24.2" customHeight="1">
      <c r="A277" s="33"/>
      <c r="B277" s="34"/>
      <c r="C277" s="185" t="s">
        <v>1154</v>
      </c>
      <c r="D277" s="185" t="s">
        <v>145</v>
      </c>
      <c r="E277" s="186" t="s">
        <v>1155</v>
      </c>
      <c r="F277" s="187" t="s">
        <v>1156</v>
      </c>
      <c r="G277" s="188" t="s">
        <v>160</v>
      </c>
      <c r="H277" s="189">
        <v>1</v>
      </c>
      <c r="I277" s="190"/>
      <c r="J277" s="191">
        <f t="shared" si="40"/>
        <v>0</v>
      </c>
      <c r="K277" s="187" t="s">
        <v>1</v>
      </c>
      <c r="L277" s="38"/>
      <c r="M277" s="192" t="s">
        <v>1</v>
      </c>
      <c r="N277" s="193" t="s">
        <v>41</v>
      </c>
      <c r="O277" s="70"/>
      <c r="P277" s="194">
        <f t="shared" si="41"/>
        <v>0</v>
      </c>
      <c r="Q277" s="194">
        <v>0</v>
      </c>
      <c r="R277" s="194">
        <f t="shared" si="42"/>
        <v>0</v>
      </c>
      <c r="S277" s="194">
        <v>0</v>
      </c>
      <c r="T277" s="195">
        <f t="shared" si="4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193</v>
      </c>
      <c r="AT277" s="196" t="s">
        <v>145</v>
      </c>
      <c r="AU277" s="196" t="s">
        <v>86</v>
      </c>
      <c r="AY277" s="16" t="s">
        <v>142</v>
      </c>
      <c r="BE277" s="197">
        <f t="shared" si="44"/>
        <v>0</v>
      </c>
      <c r="BF277" s="197">
        <f t="shared" si="45"/>
        <v>0</v>
      </c>
      <c r="BG277" s="197">
        <f t="shared" si="46"/>
        <v>0</v>
      </c>
      <c r="BH277" s="197">
        <f t="shared" si="47"/>
        <v>0</v>
      </c>
      <c r="BI277" s="197">
        <f t="shared" si="48"/>
        <v>0</v>
      </c>
      <c r="BJ277" s="16" t="s">
        <v>84</v>
      </c>
      <c r="BK277" s="197">
        <f t="shared" si="49"/>
        <v>0</v>
      </c>
      <c r="BL277" s="16" t="s">
        <v>193</v>
      </c>
      <c r="BM277" s="196" t="s">
        <v>1157</v>
      </c>
    </row>
    <row r="278" spans="1:65" s="2" customFormat="1" ht="16.5" customHeight="1">
      <c r="A278" s="33"/>
      <c r="B278" s="34"/>
      <c r="C278" s="185" t="s">
        <v>963</v>
      </c>
      <c r="D278" s="185" t="s">
        <v>145</v>
      </c>
      <c r="E278" s="186" t="s">
        <v>1158</v>
      </c>
      <c r="F278" s="187" t="s">
        <v>1159</v>
      </c>
      <c r="G278" s="188" t="s">
        <v>160</v>
      </c>
      <c r="H278" s="189">
        <v>1</v>
      </c>
      <c r="I278" s="190"/>
      <c r="J278" s="191">
        <f t="shared" ref="J278:J309" si="50">ROUND(I278*H278,2)</f>
        <v>0</v>
      </c>
      <c r="K278" s="187" t="s">
        <v>1</v>
      </c>
      <c r="L278" s="38"/>
      <c r="M278" s="192" t="s">
        <v>1</v>
      </c>
      <c r="N278" s="193" t="s">
        <v>41</v>
      </c>
      <c r="O278" s="70"/>
      <c r="P278" s="194">
        <f t="shared" ref="P278:P309" si="51">O278*H278</f>
        <v>0</v>
      </c>
      <c r="Q278" s="194">
        <v>0</v>
      </c>
      <c r="R278" s="194">
        <f t="shared" ref="R278:R309" si="52">Q278*H278</f>
        <v>0</v>
      </c>
      <c r="S278" s="194">
        <v>0</v>
      </c>
      <c r="T278" s="195">
        <f t="shared" ref="T278:T309" si="53"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6" t="s">
        <v>193</v>
      </c>
      <c r="AT278" s="196" t="s">
        <v>145</v>
      </c>
      <c r="AU278" s="196" t="s">
        <v>86</v>
      </c>
      <c r="AY278" s="16" t="s">
        <v>142</v>
      </c>
      <c r="BE278" s="197">
        <f t="shared" ref="BE278:BE294" si="54">IF(N278="základní",J278,0)</f>
        <v>0</v>
      </c>
      <c r="BF278" s="197">
        <f t="shared" ref="BF278:BF294" si="55">IF(N278="snížená",J278,0)</f>
        <v>0</v>
      </c>
      <c r="BG278" s="197">
        <f t="shared" ref="BG278:BG294" si="56">IF(N278="zákl. přenesená",J278,0)</f>
        <v>0</v>
      </c>
      <c r="BH278" s="197">
        <f t="shared" ref="BH278:BH294" si="57">IF(N278="sníž. přenesená",J278,0)</f>
        <v>0</v>
      </c>
      <c r="BI278" s="197">
        <f t="shared" ref="BI278:BI294" si="58">IF(N278="nulová",J278,0)</f>
        <v>0</v>
      </c>
      <c r="BJ278" s="16" t="s">
        <v>84</v>
      </c>
      <c r="BK278" s="197">
        <f t="shared" ref="BK278:BK294" si="59">ROUND(I278*H278,2)</f>
        <v>0</v>
      </c>
      <c r="BL278" s="16" t="s">
        <v>193</v>
      </c>
      <c r="BM278" s="196" t="s">
        <v>1160</v>
      </c>
    </row>
    <row r="279" spans="1:65" s="2" customFormat="1" ht="24.2" customHeight="1">
      <c r="A279" s="33"/>
      <c r="B279" s="34"/>
      <c r="C279" s="185" t="s">
        <v>1161</v>
      </c>
      <c r="D279" s="185" t="s">
        <v>145</v>
      </c>
      <c r="E279" s="186" t="s">
        <v>1162</v>
      </c>
      <c r="F279" s="187" t="s">
        <v>1163</v>
      </c>
      <c r="G279" s="188" t="s">
        <v>160</v>
      </c>
      <c r="H279" s="189">
        <v>1</v>
      </c>
      <c r="I279" s="190"/>
      <c r="J279" s="191">
        <f t="shared" si="50"/>
        <v>0</v>
      </c>
      <c r="K279" s="187" t="s">
        <v>1</v>
      </c>
      <c r="L279" s="38"/>
      <c r="M279" s="192" t="s">
        <v>1</v>
      </c>
      <c r="N279" s="193" t="s">
        <v>41</v>
      </c>
      <c r="O279" s="70"/>
      <c r="P279" s="194">
        <f t="shared" si="51"/>
        <v>0</v>
      </c>
      <c r="Q279" s="194">
        <v>0</v>
      </c>
      <c r="R279" s="194">
        <f t="shared" si="52"/>
        <v>0</v>
      </c>
      <c r="S279" s="194">
        <v>0</v>
      </c>
      <c r="T279" s="195">
        <f t="shared" si="5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193</v>
      </c>
      <c r="AT279" s="196" t="s">
        <v>145</v>
      </c>
      <c r="AU279" s="196" t="s">
        <v>86</v>
      </c>
      <c r="AY279" s="16" t="s">
        <v>142</v>
      </c>
      <c r="BE279" s="197">
        <f t="shared" si="54"/>
        <v>0</v>
      </c>
      <c r="BF279" s="197">
        <f t="shared" si="55"/>
        <v>0</v>
      </c>
      <c r="BG279" s="197">
        <f t="shared" si="56"/>
        <v>0</v>
      </c>
      <c r="BH279" s="197">
        <f t="shared" si="57"/>
        <v>0</v>
      </c>
      <c r="BI279" s="197">
        <f t="shared" si="58"/>
        <v>0</v>
      </c>
      <c r="BJ279" s="16" t="s">
        <v>84</v>
      </c>
      <c r="BK279" s="197">
        <f t="shared" si="59"/>
        <v>0</v>
      </c>
      <c r="BL279" s="16" t="s">
        <v>193</v>
      </c>
      <c r="BM279" s="196" t="s">
        <v>1164</v>
      </c>
    </row>
    <row r="280" spans="1:65" s="2" customFormat="1" ht="16.5" customHeight="1">
      <c r="A280" s="33"/>
      <c r="B280" s="34"/>
      <c r="C280" s="185" t="s">
        <v>964</v>
      </c>
      <c r="D280" s="185" t="s">
        <v>145</v>
      </c>
      <c r="E280" s="186" t="s">
        <v>1165</v>
      </c>
      <c r="F280" s="187" t="s">
        <v>1166</v>
      </c>
      <c r="G280" s="188" t="s">
        <v>160</v>
      </c>
      <c r="H280" s="189">
        <v>1</v>
      </c>
      <c r="I280" s="190"/>
      <c r="J280" s="191">
        <f t="shared" si="50"/>
        <v>0</v>
      </c>
      <c r="K280" s="187" t="s">
        <v>1</v>
      </c>
      <c r="L280" s="38"/>
      <c r="M280" s="192" t="s">
        <v>1</v>
      </c>
      <c r="N280" s="193" t="s">
        <v>41</v>
      </c>
      <c r="O280" s="70"/>
      <c r="P280" s="194">
        <f t="shared" si="51"/>
        <v>0</v>
      </c>
      <c r="Q280" s="194">
        <v>0</v>
      </c>
      <c r="R280" s="194">
        <f t="shared" si="52"/>
        <v>0</v>
      </c>
      <c r="S280" s="194">
        <v>0</v>
      </c>
      <c r="T280" s="195">
        <f t="shared" si="5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6" t="s">
        <v>193</v>
      </c>
      <c r="AT280" s="196" t="s">
        <v>145</v>
      </c>
      <c r="AU280" s="196" t="s">
        <v>86</v>
      </c>
      <c r="AY280" s="16" t="s">
        <v>142</v>
      </c>
      <c r="BE280" s="197">
        <f t="shared" si="54"/>
        <v>0</v>
      </c>
      <c r="BF280" s="197">
        <f t="shared" si="55"/>
        <v>0</v>
      </c>
      <c r="BG280" s="197">
        <f t="shared" si="56"/>
        <v>0</v>
      </c>
      <c r="BH280" s="197">
        <f t="shared" si="57"/>
        <v>0</v>
      </c>
      <c r="BI280" s="197">
        <f t="shared" si="58"/>
        <v>0</v>
      </c>
      <c r="BJ280" s="16" t="s">
        <v>84</v>
      </c>
      <c r="BK280" s="197">
        <f t="shared" si="59"/>
        <v>0</v>
      </c>
      <c r="BL280" s="16" t="s">
        <v>193</v>
      </c>
      <c r="BM280" s="196" t="s">
        <v>1167</v>
      </c>
    </row>
    <row r="281" spans="1:65" s="2" customFormat="1" ht="16.5" customHeight="1">
      <c r="A281" s="33"/>
      <c r="B281" s="34"/>
      <c r="C281" s="185" t="s">
        <v>1168</v>
      </c>
      <c r="D281" s="185" t="s">
        <v>145</v>
      </c>
      <c r="E281" s="186" t="s">
        <v>1169</v>
      </c>
      <c r="F281" s="187" t="s">
        <v>1170</v>
      </c>
      <c r="G281" s="188" t="s">
        <v>160</v>
      </c>
      <c r="H281" s="189">
        <v>10</v>
      </c>
      <c r="I281" s="190"/>
      <c r="J281" s="191">
        <f t="shared" si="50"/>
        <v>0</v>
      </c>
      <c r="K281" s="187" t="s">
        <v>1</v>
      </c>
      <c r="L281" s="38"/>
      <c r="M281" s="192" t="s">
        <v>1</v>
      </c>
      <c r="N281" s="193" t="s">
        <v>41</v>
      </c>
      <c r="O281" s="70"/>
      <c r="P281" s="194">
        <f t="shared" si="51"/>
        <v>0</v>
      </c>
      <c r="Q281" s="194">
        <v>0</v>
      </c>
      <c r="R281" s="194">
        <f t="shared" si="52"/>
        <v>0</v>
      </c>
      <c r="S281" s="194">
        <v>0</v>
      </c>
      <c r="T281" s="195">
        <f t="shared" si="5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193</v>
      </c>
      <c r="AT281" s="196" t="s">
        <v>145</v>
      </c>
      <c r="AU281" s="196" t="s">
        <v>86</v>
      </c>
      <c r="AY281" s="16" t="s">
        <v>142</v>
      </c>
      <c r="BE281" s="197">
        <f t="shared" si="54"/>
        <v>0</v>
      </c>
      <c r="BF281" s="197">
        <f t="shared" si="55"/>
        <v>0</v>
      </c>
      <c r="BG281" s="197">
        <f t="shared" si="56"/>
        <v>0</v>
      </c>
      <c r="BH281" s="197">
        <f t="shared" si="57"/>
        <v>0</v>
      </c>
      <c r="BI281" s="197">
        <f t="shared" si="58"/>
        <v>0</v>
      </c>
      <c r="BJ281" s="16" t="s">
        <v>84</v>
      </c>
      <c r="BK281" s="197">
        <f t="shared" si="59"/>
        <v>0</v>
      </c>
      <c r="BL281" s="16" t="s">
        <v>193</v>
      </c>
      <c r="BM281" s="196" t="s">
        <v>1171</v>
      </c>
    </row>
    <row r="282" spans="1:65" s="2" customFormat="1" ht="21.75" customHeight="1">
      <c r="A282" s="33"/>
      <c r="B282" s="34"/>
      <c r="C282" s="185" t="s">
        <v>966</v>
      </c>
      <c r="D282" s="185" t="s">
        <v>145</v>
      </c>
      <c r="E282" s="186" t="s">
        <v>1172</v>
      </c>
      <c r="F282" s="187" t="s">
        <v>1173</v>
      </c>
      <c r="G282" s="188" t="s">
        <v>160</v>
      </c>
      <c r="H282" s="189">
        <v>10</v>
      </c>
      <c r="I282" s="190"/>
      <c r="J282" s="191">
        <f t="shared" si="50"/>
        <v>0</v>
      </c>
      <c r="K282" s="187" t="s">
        <v>1</v>
      </c>
      <c r="L282" s="38"/>
      <c r="M282" s="192" t="s">
        <v>1</v>
      </c>
      <c r="N282" s="193" t="s">
        <v>41</v>
      </c>
      <c r="O282" s="70"/>
      <c r="P282" s="194">
        <f t="shared" si="51"/>
        <v>0</v>
      </c>
      <c r="Q282" s="194">
        <v>0</v>
      </c>
      <c r="R282" s="194">
        <f t="shared" si="52"/>
        <v>0</v>
      </c>
      <c r="S282" s="194">
        <v>0</v>
      </c>
      <c r="T282" s="195">
        <f t="shared" si="5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6" t="s">
        <v>193</v>
      </c>
      <c r="AT282" s="196" t="s">
        <v>145</v>
      </c>
      <c r="AU282" s="196" t="s">
        <v>86</v>
      </c>
      <c r="AY282" s="16" t="s">
        <v>142</v>
      </c>
      <c r="BE282" s="197">
        <f t="shared" si="54"/>
        <v>0</v>
      </c>
      <c r="BF282" s="197">
        <f t="shared" si="55"/>
        <v>0</v>
      </c>
      <c r="BG282" s="197">
        <f t="shared" si="56"/>
        <v>0</v>
      </c>
      <c r="BH282" s="197">
        <f t="shared" si="57"/>
        <v>0</v>
      </c>
      <c r="BI282" s="197">
        <f t="shared" si="58"/>
        <v>0</v>
      </c>
      <c r="BJ282" s="16" t="s">
        <v>84</v>
      </c>
      <c r="BK282" s="197">
        <f t="shared" si="59"/>
        <v>0</v>
      </c>
      <c r="BL282" s="16" t="s">
        <v>193</v>
      </c>
      <c r="BM282" s="196" t="s">
        <v>1174</v>
      </c>
    </row>
    <row r="283" spans="1:65" s="2" customFormat="1" ht="16.5" customHeight="1">
      <c r="A283" s="33"/>
      <c r="B283" s="34"/>
      <c r="C283" s="185" t="s">
        <v>1175</v>
      </c>
      <c r="D283" s="185" t="s">
        <v>145</v>
      </c>
      <c r="E283" s="186" t="s">
        <v>1176</v>
      </c>
      <c r="F283" s="187" t="s">
        <v>1177</v>
      </c>
      <c r="G283" s="188" t="s">
        <v>1178</v>
      </c>
      <c r="H283" s="189">
        <v>0.25</v>
      </c>
      <c r="I283" s="190"/>
      <c r="J283" s="191">
        <f t="shared" si="50"/>
        <v>0</v>
      </c>
      <c r="K283" s="187" t="s">
        <v>1</v>
      </c>
      <c r="L283" s="38"/>
      <c r="M283" s="192" t="s">
        <v>1</v>
      </c>
      <c r="N283" s="193" t="s">
        <v>41</v>
      </c>
      <c r="O283" s="70"/>
      <c r="P283" s="194">
        <f t="shared" si="51"/>
        <v>0</v>
      </c>
      <c r="Q283" s="194">
        <v>0</v>
      </c>
      <c r="R283" s="194">
        <f t="shared" si="52"/>
        <v>0</v>
      </c>
      <c r="S283" s="194">
        <v>0</v>
      </c>
      <c r="T283" s="195">
        <f t="shared" si="5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6" t="s">
        <v>193</v>
      </c>
      <c r="AT283" s="196" t="s">
        <v>145</v>
      </c>
      <c r="AU283" s="196" t="s">
        <v>86</v>
      </c>
      <c r="AY283" s="16" t="s">
        <v>142</v>
      </c>
      <c r="BE283" s="197">
        <f t="shared" si="54"/>
        <v>0</v>
      </c>
      <c r="BF283" s="197">
        <f t="shared" si="55"/>
        <v>0</v>
      </c>
      <c r="BG283" s="197">
        <f t="shared" si="56"/>
        <v>0</v>
      </c>
      <c r="BH283" s="197">
        <f t="shared" si="57"/>
        <v>0</v>
      </c>
      <c r="BI283" s="197">
        <f t="shared" si="58"/>
        <v>0</v>
      </c>
      <c r="BJ283" s="16" t="s">
        <v>84</v>
      </c>
      <c r="BK283" s="197">
        <f t="shared" si="59"/>
        <v>0</v>
      </c>
      <c r="BL283" s="16" t="s">
        <v>193</v>
      </c>
      <c r="BM283" s="196" t="s">
        <v>1179</v>
      </c>
    </row>
    <row r="284" spans="1:65" s="2" customFormat="1" ht="16.5" customHeight="1">
      <c r="A284" s="33"/>
      <c r="B284" s="34"/>
      <c r="C284" s="185" t="s">
        <v>1050</v>
      </c>
      <c r="D284" s="185" t="s">
        <v>145</v>
      </c>
      <c r="E284" s="186" t="s">
        <v>1180</v>
      </c>
      <c r="F284" s="187" t="s">
        <v>1181</v>
      </c>
      <c r="G284" s="188" t="s">
        <v>160</v>
      </c>
      <c r="H284" s="189">
        <v>1</v>
      </c>
      <c r="I284" s="190"/>
      <c r="J284" s="191">
        <f t="shared" si="50"/>
        <v>0</v>
      </c>
      <c r="K284" s="187" t="s">
        <v>1</v>
      </c>
      <c r="L284" s="38"/>
      <c r="M284" s="192" t="s">
        <v>1</v>
      </c>
      <c r="N284" s="193" t="s">
        <v>41</v>
      </c>
      <c r="O284" s="70"/>
      <c r="P284" s="194">
        <f t="shared" si="51"/>
        <v>0</v>
      </c>
      <c r="Q284" s="194">
        <v>0</v>
      </c>
      <c r="R284" s="194">
        <f t="shared" si="52"/>
        <v>0</v>
      </c>
      <c r="S284" s="194">
        <v>0</v>
      </c>
      <c r="T284" s="195">
        <f t="shared" si="5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6" t="s">
        <v>193</v>
      </c>
      <c r="AT284" s="196" t="s">
        <v>145</v>
      </c>
      <c r="AU284" s="196" t="s">
        <v>86</v>
      </c>
      <c r="AY284" s="16" t="s">
        <v>142</v>
      </c>
      <c r="BE284" s="197">
        <f t="shared" si="54"/>
        <v>0</v>
      </c>
      <c r="BF284" s="197">
        <f t="shared" si="55"/>
        <v>0</v>
      </c>
      <c r="BG284" s="197">
        <f t="shared" si="56"/>
        <v>0</v>
      </c>
      <c r="BH284" s="197">
        <f t="shared" si="57"/>
        <v>0</v>
      </c>
      <c r="BI284" s="197">
        <f t="shared" si="58"/>
        <v>0</v>
      </c>
      <c r="BJ284" s="16" t="s">
        <v>84</v>
      </c>
      <c r="BK284" s="197">
        <f t="shared" si="59"/>
        <v>0</v>
      </c>
      <c r="BL284" s="16" t="s">
        <v>193</v>
      </c>
      <c r="BM284" s="196" t="s">
        <v>1182</v>
      </c>
    </row>
    <row r="285" spans="1:65" s="2" customFormat="1" ht="21.75" customHeight="1">
      <c r="A285" s="33"/>
      <c r="B285" s="34"/>
      <c r="C285" s="185" t="s">
        <v>1183</v>
      </c>
      <c r="D285" s="185" t="s">
        <v>145</v>
      </c>
      <c r="E285" s="186" t="s">
        <v>1184</v>
      </c>
      <c r="F285" s="187" t="s">
        <v>1185</v>
      </c>
      <c r="G285" s="188" t="s">
        <v>160</v>
      </c>
      <c r="H285" s="189">
        <v>3</v>
      </c>
      <c r="I285" s="190"/>
      <c r="J285" s="191">
        <f t="shared" si="50"/>
        <v>0</v>
      </c>
      <c r="K285" s="187" t="s">
        <v>1</v>
      </c>
      <c r="L285" s="38"/>
      <c r="M285" s="192" t="s">
        <v>1</v>
      </c>
      <c r="N285" s="193" t="s">
        <v>41</v>
      </c>
      <c r="O285" s="70"/>
      <c r="P285" s="194">
        <f t="shared" si="51"/>
        <v>0</v>
      </c>
      <c r="Q285" s="194">
        <v>0</v>
      </c>
      <c r="R285" s="194">
        <f t="shared" si="52"/>
        <v>0</v>
      </c>
      <c r="S285" s="194">
        <v>0</v>
      </c>
      <c r="T285" s="195">
        <f t="shared" si="5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193</v>
      </c>
      <c r="AT285" s="196" t="s">
        <v>145</v>
      </c>
      <c r="AU285" s="196" t="s">
        <v>86</v>
      </c>
      <c r="AY285" s="16" t="s">
        <v>142</v>
      </c>
      <c r="BE285" s="197">
        <f t="shared" si="54"/>
        <v>0</v>
      </c>
      <c r="BF285" s="197">
        <f t="shared" si="55"/>
        <v>0</v>
      </c>
      <c r="BG285" s="197">
        <f t="shared" si="56"/>
        <v>0</v>
      </c>
      <c r="BH285" s="197">
        <f t="shared" si="57"/>
        <v>0</v>
      </c>
      <c r="BI285" s="197">
        <f t="shared" si="58"/>
        <v>0</v>
      </c>
      <c r="BJ285" s="16" t="s">
        <v>84</v>
      </c>
      <c r="BK285" s="197">
        <f t="shared" si="59"/>
        <v>0</v>
      </c>
      <c r="BL285" s="16" t="s">
        <v>193</v>
      </c>
      <c r="BM285" s="196" t="s">
        <v>1186</v>
      </c>
    </row>
    <row r="286" spans="1:65" s="2" customFormat="1" ht="16.5" customHeight="1">
      <c r="A286" s="33"/>
      <c r="B286" s="34"/>
      <c r="C286" s="185" t="s">
        <v>1051</v>
      </c>
      <c r="D286" s="185" t="s">
        <v>145</v>
      </c>
      <c r="E286" s="186" t="s">
        <v>1187</v>
      </c>
      <c r="F286" s="187" t="s">
        <v>1188</v>
      </c>
      <c r="G286" s="188" t="s">
        <v>160</v>
      </c>
      <c r="H286" s="189">
        <v>30</v>
      </c>
      <c r="I286" s="190"/>
      <c r="J286" s="191">
        <f t="shared" si="50"/>
        <v>0</v>
      </c>
      <c r="K286" s="187" t="s">
        <v>1</v>
      </c>
      <c r="L286" s="38"/>
      <c r="M286" s="192" t="s">
        <v>1</v>
      </c>
      <c r="N286" s="193" t="s">
        <v>41</v>
      </c>
      <c r="O286" s="70"/>
      <c r="P286" s="194">
        <f t="shared" si="51"/>
        <v>0</v>
      </c>
      <c r="Q286" s="194">
        <v>0</v>
      </c>
      <c r="R286" s="194">
        <f t="shared" si="52"/>
        <v>0</v>
      </c>
      <c r="S286" s="194">
        <v>0</v>
      </c>
      <c r="T286" s="195">
        <f t="shared" si="5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193</v>
      </c>
      <c r="AT286" s="196" t="s">
        <v>145</v>
      </c>
      <c r="AU286" s="196" t="s">
        <v>86</v>
      </c>
      <c r="AY286" s="16" t="s">
        <v>142</v>
      </c>
      <c r="BE286" s="197">
        <f t="shared" si="54"/>
        <v>0</v>
      </c>
      <c r="BF286" s="197">
        <f t="shared" si="55"/>
        <v>0</v>
      </c>
      <c r="BG286" s="197">
        <f t="shared" si="56"/>
        <v>0</v>
      </c>
      <c r="BH286" s="197">
        <f t="shared" si="57"/>
        <v>0</v>
      </c>
      <c r="BI286" s="197">
        <f t="shared" si="58"/>
        <v>0</v>
      </c>
      <c r="BJ286" s="16" t="s">
        <v>84</v>
      </c>
      <c r="BK286" s="197">
        <f t="shared" si="59"/>
        <v>0</v>
      </c>
      <c r="BL286" s="16" t="s">
        <v>193</v>
      </c>
      <c r="BM286" s="196" t="s">
        <v>1189</v>
      </c>
    </row>
    <row r="287" spans="1:65" s="2" customFormat="1" ht="16.5" customHeight="1">
      <c r="A287" s="33"/>
      <c r="B287" s="34"/>
      <c r="C287" s="185" t="s">
        <v>1190</v>
      </c>
      <c r="D287" s="185" t="s">
        <v>145</v>
      </c>
      <c r="E287" s="186" t="s">
        <v>1191</v>
      </c>
      <c r="F287" s="187" t="s">
        <v>1192</v>
      </c>
      <c r="G287" s="188" t="s">
        <v>160</v>
      </c>
      <c r="H287" s="189">
        <v>5</v>
      </c>
      <c r="I287" s="190"/>
      <c r="J287" s="191">
        <f t="shared" si="50"/>
        <v>0</v>
      </c>
      <c r="K287" s="187" t="s">
        <v>1</v>
      </c>
      <c r="L287" s="38"/>
      <c r="M287" s="192" t="s">
        <v>1</v>
      </c>
      <c r="N287" s="193" t="s">
        <v>41</v>
      </c>
      <c r="O287" s="70"/>
      <c r="P287" s="194">
        <f t="shared" si="51"/>
        <v>0</v>
      </c>
      <c r="Q287" s="194">
        <v>0</v>
      </c>
      <c r="R287" s="194">
        <f t="shared" si="52"/>
        <v>0</v>
      </c>
      <c r="S287" s="194">
        <v>0</v>
      </c>
      <c r="T287" s="195">
        <f t="shared" si="5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6" t="s">
        <v>193</v>
      </c>
      <c r="AT287" s="196" t="s">
        <v>145</v>
      </c>
      <c r="AU287" s="196" t="s">
        <v>86</v>
      </c>
      <c r="AY287" s="16" t="s">
        <v>142</v>
      </c>
      <c r="BE287" s="197">
        <f t="shared" si="54"/>
        <v>0</v>
      </c>
      <c r="BF287" s="197">
        <f t="shared" si="55"/>
        <v>0</v>
      </c>
      <c r="BG287" s="197">
        <f t="shared" si="56"/>
        <v>0</v>
      </c>
      <c r="BH287" s="197">
        <f t="shared" si="57"/>
        <v>0</v>
      </c>
      <c r="BI287" s="197">
        <f t="shared" si="58"/>
        <v>0</v>
      </c>
      <c r="BJ287" s="16" t="s">
        <v>84</v>
      </c>
      <c r="BK287" s="197">
        <f t="shared" si="59"/>
        <v>0</v>
      </c>
      <c r="BL287" s="16" t="s">
        <v>193</v>
      </c>
      <c r="BM287" s="196" t="s">
        <v>1193</v>
      </c>
    </row>
    <row r="288" spans="1:65" s="2" customFormat="1" ht="16.5" customHeight="1">
      <c r="A288" s="33"/>
      <c r="B288" s="34"/>
      <c r="C288" s="185" t="s">
        <v>1052</v>
      </c>
      <c r="D288" s="185" t="s">
        <v>145</v>
      </c>
      <c r="E288" s="186" t="s">
        <v>1194</v>
      </c>
      <c r="F288" s="187" t="s">
        <v>1195</v>
      </c>
      <c r="G288" s="188" t="s">
        <v>160</v>
      </c>
      <c r="H288" s="189">
        <v>11</v>
      </c>
      <c r="I288" s="190"/>
      <c r="J288" s="191">
        <f t="shared" si="50"/>
        <v>0</v>
      </c>
      <c r="K288" s="187" t="s">
        <v>1</v>
      </c>
      <c r="L288" s="38"/>
      <c r="M288" s="192" t="s">
        <v>1</v>
      </c>
      <c r="N288" s="193" t="s">
        <v>41</v>
      </c>
      <c r="O288" s="70"/>
      <c r="P288" s="194">
        <f t="shared" si="51"/>
        <v>0</v>
      </c>
      <c r="Q288" s="194">
        <v>0</v>
      </c>
      <c r="R288" s="194">
        <f t="shared" si="52"/>
        <v>0</v>
      </c>
      <c r="S288" s="194">
        <v>0</v>
      </c>
      <c r="T288" s="195">
        <f t="shared" si="5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6" t="s">
        <v>193</v>
      </c>
      <c r="AT288" s="196" t="s">
        <v>145</v>
      </c>
      <c r="AU288" s="196" t="s">
        <v>86</v>
      </c>
      <c r="AY288" s="16" t="s">
        <v>142</v>
      </c>
      <c r="BE288" s="197">
        <f t="shared" si="54"/>
        <v>0</v>
      </c>
      <c r="BF288" s="197">
        <f t="shared" si="55"/>
        <v>0</v>
      </c>
      <c r="BG288" s="197">
        <f t="shared" si="56"/>
        <v>0</v>
      </c>
      <c r="BH288" s="197">
        <f t="shared" si="57"/>
        <v>0</v>
      </c>
      <c r="BI288" s="197">
        <f t="shared" si="58"/>
        <v>0</v>
      </c>
      <c r="BJ288" s="16" t="s">
        <v>84</v>
      </c>
      <c r="BK288" s="197">
        <f t="shared" si="59"/>
        <v>0</v>
      </c>
      <c r="BL288" s="16" t="s">
        <v>193</v>
      </c>
      <c r="BM288" s="196" t="s">
        <v>1196</v>
      </c>
    </row>
    <row r="289" spans="1:65" s="2" customFormat="1" ht="21.75" customHeight="1">
      <c r="A289" s="33"/>
      <c r="B289" s="34"/>
      <c r="C289" s="185" t="s">
        <v>1197</v>
      </c>
      <c r="D289" s="185" t="s">
        <v>145</v>
      </c>
      <c r="E289" s="186" t="s">
        <v>1198</v>
      </c>
      <c r="F289" s="187" t="s">
        <v>1199</v>
      </c>
      <c r="G289" s="188" t="s">
        <v>293</v>
      </c>
      <c r="H289" s="189">
        <v>2.5</v>
      </c>
      <c r="I289" s="190"/>
      <c r="J289" s="191">
        <f t="shared" si="50"/>
        <v>0</v>
      </c>
      <c r="K289" s="187" t="s">
        <v>1</v>
      </c>
      <c r="L289" s="38"/>
      <c r="M289" s="192" t="s">
        <v>1</v>
      </c>
      <c r="N289" s="193" t="s">
        <v>41</v>
      </c>
      <c r="O289" s="70"/>
      <c r="P289" s="194">
        <f t="shared" si="51"/>
        <v>0</v>
      </c>
      <c r="Q289" s="194">
        <v>0</v>
      </c>
      <c r="R289" s="194">
        <f t="shared" si="52"/>
        <v>0</v>
      </c>
      <c r="S289" s="194">
        <v>0</v>
      </c>
      <c r="T289" s="195">
        <f t="shared" si="5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6" t="s">
        <v>193</v>
      </c>
      <c r="AT289" s="196" t="s">
        <v>145</v>
      </c>
      <c r="AU289" s="196" t="s">
        <v>86</v>
      </c>
      <c r="AY289" s="16" t="s">
        <v>142</v>
      </c>
      <c r="BE289" s="197">
        <f t="shared" si="54"/>
        <v>0</v>
      </c>
      <c r="BF289" s="197">
        <f t="shared" si="55"/>
        <v>0</v>
      </c>
      <c r="BG289" s="197">
        <f t="shared" si="56"/>
        <v>0</v>
      </c>
      <c r="BH289" s="197">
        <f t="shared" si="57"/>
        <v>0</v>
      </c>
      <c r="BI289" s="197">
        <f t="shared" si="58"/>
        <v>0</v>
      </c>
      <c r="BJ289" s="16" t="s">
        <v>84</v>
      </c>
      <c r="BK289" s="197">
        <f t="shared" si="59"/>
        <v>0</v>
      </c>
      <c r="BL289" s="16" t="s">
        <v>193</v>
      </c>
      <c r="BM289" s="196" t="s">
        <v>1200</v>
      </c>
    </row>
    <row r="290" spans="1:65" s="2" customFormat="1" ht="24.2" customHeight="1">
      <c r="A290" s="33"/>
      <c r="B290" s="34"/>
      <c r="C290" s="185" t="s">
        <v>1053</v>
      </c>
      <c r="D290" s="185" t="s">
        <v>145</v>
      </c>
      <c r="E290" s="186" t="s">
        <v>1201</v>
      </c>
      <c r="F290" s="187" t="s">
        <v>1202</v>
      </c>
      <c r="G290" s="188" t="s">
        <v>293</v>
      </c>
      <c r="H290" s="189">
        <v>2.5</v>
      </c>
      <c r="I290" s="190"/>
      <c r="J290" s="191">
        <f t="shared" si="50"/>
        <v>0</v>
      </c>
      <c r="K290" s="187" t="s">
        <v>1</v>
      </c>
      <c r="L290" s="38"/>
      <c r="M290" s="192" t="s">
        <v>1</v>
      </c>
      <c r="N290" s="193" t="s">
        <v>41</v>
      </c>
      <c r="O290" s="70"/>
      <c r="P290" s="194">
        <f t="shared" si="51"/>
        <v>0</v>
      </c>
      <c r="Q290" s="194">
        <v>0</v>
      </c>
      <c r="R290" s="194">
        <f t="shared" si="52"/>
        <v>0</v>
      </c>
      <c r="S290" s="194">
        <v>0</v>
      </c>
      <c r="T290" s="195">
        <f t="shared" si="5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193</v>
      </c>
      <c r="AT290" s="196" t="s">
        <v>145</v>
      </c>
      <c r="AU290" s="196" t="s">
        <v>86</v>
      </c>
      <c r="AY290" s="16" t="s">
        <v>142</v>
      </c>
      <c r="BE290" s="197">
        <f t="shared" si="54"/>
        <v>0</v>
      </c>
      <c r="BF290" s="197">
        <f t="shared" si="55"/>
        <v>0</v>
      </c>
      <c r="BG290" s="197">
        <f t="shared" si="56"/>
        <v>0</v>
      </c>
      <c r="BH290" s="197">
        <f t="shared" si="57"/>
        <v>0</v>
      </c>
      <c r="BI290" s="197">
        <f t="shared" si="58"/>
        <v>0</v>
      </c>
      <c r="BJ290" s="16" t="s">
        <v>84</v>
      </c>
      <c r="BK290" s="197">
        <f t="shared" si="59"/>
        <v>0</v>
      </c>
      <c r="BL290" s="16" t="s">
        <v>193</v>
      </c>
      <c r="BM290" s="196" t="s">
        <v>1203</v>
      </c>
    </row>
    <row r="291" spans="1:65" s="2" customFormat="1" ht="16.5" customHeight="1">
      <c r="A291" s="33"/>
      <c r="B291" s="34"/>
      <c r="C291" s="185" t="s">
        <v>1204</v>
      </c>
      <c r="D291" s="185" t="s">
        <v>145</v>
      </c>
      <c r="E291" s="186" t="s">
        <v>1205</v>
      </c>
      <c r="F291" s="187" t="s">
        <v>1206</v>
      </c>
      <c r="G291" s="188" t="s">
        <v>160</v>
      </c>
      <c r="H291" s="189">
        <v>10</v>
      </c>
      <c r="I291" s="190"/>
      <c r="J291" s="191">
        <f t="shared" si="50"/>
        <v>0</v>
      </c>
      <c r="K291" s="187" t="s">
        <v>1</v>
      </c>
      <c r="L291" s="38"/>
      <c r="M291" s="192" t="s">
        <v>1</v>
      </c>
      <c r="N291" s="193" t="s">
        <v>41</v>
      </c>
      <c r="O291" s="70"/>
      <c r="P291" s="194">
        <f t="shared" si="51"/>
        <v>0</v>
      </c>
      <c r="Q291" s="194">
        <v>0</v>
      </c>
      <c r="R291" s="194">
        <f t="shared" si="52"/>
        <v>0</v>
      </c>
      <c r="S291" s="194">
        <v>0</v>
      </c>
      <c r="T291" s="195">
        <f t="shared" si="5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6" t="s">
        <v>193</v>
      </c>
      <c r="AT291" s="196" t="s">
        <v>145</v>
      </c>
      <c r="AU291" s="196" t="s">
        <v>86</v>
      </c>
      <c r="AY291" s="16" t="s">
        <v>142</v>
      </c>
      <c r="BE291" s="197">
        <f t="shared" si="54"/>
        <v>0</v>
      </c>
      <c r="BF291" s="197">
        <f t="shared" si="55"/>
        <v>0</v>
      </c>
      <c r="BG291" s="197">
        <f t="shared" si="56"/>
        <v>0</v>
      </c>
      <c r="BH291" s="197">
        <f t="shared" si="57"/>
        <v>0</v>
      </c>
      <c r="BI291" s="197">
        <f t="shared" si="58"/>
        <v>0</v>
      </c>
      <c r="BJ291" s="16" t="s">
        <v>84</v>
      </c>
      <c r="BK291" s="197">
        <f t="shared" si="59"/>
        <v>0</v>
      </c>
      <c r="BL291" s="16" t="s">
        <v>193</v>
      </c>
      <c r="BM291" s="196" t="s">
        <v>1207</v>
      </c>
    </row>
    <row r="292" spans="1:65" s="2" customFormat="1" ht="24.2" customHeight="1">
      <c r="A292" s="33"/>
      <c r="B292" s="34"/>
      <c r="C292" s="185" t="s">
        <v>1054</v>
      </c>
      <c r="D292" s="185" t="s">
        <v>145</v>
      </c>
      <c r="E292" s="186" t="s">
        <v>1208</v>
      </c>
      <c r="F292" s="187" t="s">
        <v>1209</v>
      </c>
      <c r="G292" s="188" t="s">
        <v>160</v>
      </c>
      <c r="H292" s="189">
        <v>10</v>
      </c>
      <c r="I292" s="190"/>
      <c r="J292" s="191">
        <f t="shared" si="50"/>
        <v>0</v>
      </c>
      <c r="K292" s="187" t="s">
        <v>1</v>
      </c>
      <c r="L292" s="38"/>
      <c r="M292" s="192" t="s">
        <v>1</v>
      </c>
      <c r="N292" s="193" t="s">
        <v>41</v>
      </c>
      <c r="O292" s="70"/>
      <c r="P292" s="194">
        <f t="shared" si="51"/>
        <v>0</v>
      </c>
      <c r="Q292" s="194">
        <v>0</v>
      </c>
      <c r="R292" s="194">
        <f t="shared" si="52"/>
        <v>0</v>
      </c>
      <c r="S292" s="194">
        <v>0</v>
      </c>
      <c r="T292" s="195">
        <f t="shared" si="5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6" t="s">
        <v>193</v>
      </c>
      <c r="AT292" s="196" t="s">
        <v>145</v>
      </c>
      <c r="AU292" s="196" t="s">
        <v>86</v>
      </c>
      <c r="AY292" s="16" t="s">
        <v>142</v>
      </c>
      <c r="BE292" s="197">
        <f t="shared" si="54"/>
        <v>0</v>
      </c>
      <c r="BF292" s="197">
        <f t="shared" si="55"/>
        <v>0</v>
      </c>
      <c r="BG292" s="197">
        <f t="shared" si="56"/>
        <v>0</v>
      </c>
      <c r="BH292" s="197">
        <f t="shared" si="57"/>
        <v>0</v>
      </c>
      <c r="BI292" s="197">
        <f t="shared" si="58"/>
        <v>0</v>
      </c>
      <c r="BJ292" s="16" t="s">
        <v>84</v>
      </c>
      <c r="BK292" s="197">
        <f t="shared" si="59"/>
        <v>0</v>
      </c>
      <c r="BL292" s="16" t="s">
        <v>193</v>
      </c>
      <c r="BM292" s="196" t="s">
        <v>1210</v>
      </c>
    </row>
    <row r="293" spans="1:65" s="2" customFormat="1" ht="21.75" customHeight="1">
      <c r="A293" s="33"/>
      <c r="B293" s="34"/>
      <c r="C293" s="185" t="s">
        <v>1211</v>
      </c>
      <c r="D293" s="185" t="s">
        <v>145</v>
      </c>
      <c r="E293" s="186" t="s">
        <v>1212</v>
      </c>
      <c r="F293" s="187" t="s">
        <v>1213</v>
      </c>
      <c r="G293" s="188" t="s">
        <v>293</v>
      </c>
      <c r="H293" s="189">
        <v>120</v>
      </c>
      <c r="I293" s="190"/>
      <c r="J293" s="191">
        <f t="shared" si="50"/>
        <v>0</v>
      </c>
      <c r="K293" s="187" t="s">
        <v>1</v>
      </c>
      <c r="L293" s="38"/>
      <c r="M293" s="192" t="s">
        <v>1</v>
      </c>
      <c r="N293" s="193" t="s">
        <v>41</v>
      </c>
      <c r="O293" s="70"/>
      <c r="P293" s="194">
        <f t="shared" si="51"/>
        <v>0</v>
      </c>
      <c r="Q293" s="194">
        <v>0</v>
      </c>
      <c r="R293" s="194">
        <f t="shared" si="52"/>
        <v>0</v>
      </c>
      <c r="S293" s="194">
        <v>0</v>
      </c>
      <c r="T293" s="195">
        <f t="shared" si="5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6" t="s">
        <v>193</v>
      </c>
      <c r="AT293" s="196" t="s">
        <v>145</v>
      </c>
      <c r="AU293" s="196" t="s">
        <v>86</v>
      </c>
      <c r="AY293" s="16" t="s">
        <v>142</v>
      </c>
      <c r="BE293" s="197">
        <f t="shared" si="54"/>
        <v>0</v>
      </c>
      <c r="BF293" s="197">
        <f t="shared" si="55"/>
        <v>0</v>
      </c>
      <c r="BG293" s="197">
        <f t="shared" si="56"/>
        <v>0</v>
      </c>
      <c r="BH293" s="197">
        <f t="shared" si="57"/>
        <v>0</v>
      </c>
      <c r="BI293" s="197">
        <f t="shared" si="58"/>
        <v>0</v>
      </c>
      <c r="BJ293" s="16" t="s">
        <v>84</v>
      </c>
      <c r="BK293" s="197">
        <f t="shared" si="59"/>
        <v>0</v>
      </c>
      <c r="BL293" s="16" t="s">
        <v>193</v>
      </c>
      <c r="BM293" s="196" t="s">
        <v>1214</v>
      </c>
    </row>
    <row r="294" spans="1:65" s="2" customFormat="1" ht="24.2" customHeight="1">
      <c r="A294" s="33"/>
      <c r="B294" s="34"/>
      <c r="C294" s="185" t="s">
        <v>1055</v>
      </c>
      <c r="D294" s="185" t="s">
        <v>145</v>
      </c>
      <c r="E294" s="186" t="s">
        <v>1215</v>
      </c>
      <c r="F294" s="187" t="s">
        <v>1216</v>
      </c>
      <c r="G294" s="188" t="s">
        <v>293</v>
      </c>
      <c r="H294" s="189">
        <v>120</v>
      </c>
      <c r="I294" s="190"/>
      <c r="J294" s="191">
        <f t="shared" si="50"/>
        <v>0</v>
      </c>
      <c r="K294" s="187" t="s">
        <v>1</v>
      </c>
      <c r="L294" s="38"/>
      <c r="M294" s="192" t="s">
        <v>1</v>
      </c>
      <c r="N294" s="193" t="s">
        <v>41</v>
      </c>
      <c r="O294" s="70"/>
      <c r="P294" s="194">
        <f t="shared" si="51"/>
        <v>0</v>
      </c>
      <c r="Q294" s="194">
        <v>0</v>
      </c>
      <c r="R294" s="194">
        <f t="shared" si="52"/>
        <v>0</v>
      </c>
      <c r="S294" s="194">
        <v>0</v>
      </c>
      <c r="T294" s="195">
        <f t="shared" si="5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6" t="s">
        <v>193</v>
      </c>
      <c r="AT294" s="196" t="s">
        <v>145</v>
      </c>
      <c r="AU294" s="196" t="s">
        <v>86</v>
      </c>
      <c r="AY294" s="16" t="s">
        <v>142</v>
      </c>
      <c r="BE294" s="197">
        <f t="shared" si="54"/>
        <v>0</v>
      </c>
      <c r="BF294" s="197">
        <f t="shared" si="55"/>
        <v>0</v>
      </c>
      <c r="BG294" s="197">
        <f t="shared" si="56"/>
        <v>0</v>
      </c>
      <c r="BH294" s="197">
        <f t="shared" si="57"/>
        <v>0</v>
      </c>
      <c r="BI294" s="197">
        <f t="shared" si="58"/>
        <v>0</v>
      </c>
      <c r="BJ294" s="16" t="s">
        <v>84</v>
      </c>
      <c r="BK294" s="197">
        <f t="shared" si="59"/>
        <v>0</v>
      </c>
      <c r="BL294" s="16" t="s">
        <v>193</v>
      </c>
      <c r="BM294" s="196" t="s">
        <v>1217</v>
      </c>
    </row>
    <row r="295" spans="1:65" s="12" customFormat="1" ht="22.9" customHeight="1">
      <c r="B295" s="169"/>
      <c r="C295" s="170"/>
      <c r="D295" s="171" t="s">
        <v>75</v>
      </c>
      <c r="E295" s="183" t="s">
        <v>1218</v>
      </c>
      <c r="F295" s="183" t="s">
        <v>1219</v>
      </c>
      <c r="G295" s="170"/>
      <c r="H295" s="170"/>
      <c r="I295" s="173"/>
      <c r="J295" s="184">
        <f>BK295</f>
        <v>0</v>
      </c>
      <c r="K295" s="170"/>
      <c r="L295" s="175"/>
      <c r="M295" s="176"/>
      <c r="N295" s="177"/>
      <c r="O295" s="177"/>
      <c r="P295" s="178">
        <f>SUM(P296:P316)</f>
        <v>0</v>
      </c>
      <c r="Q295" s="177"/>
      <c r="R295" s="178">
        <f>SUM(R296:R316)</f>
        <v>0</v>
      </c>
      <c r="S295" s="177"/>
      <c r="T295" s="179">
        <f>SUM(T296:T316)</f>
        <v>0</v>
      </c>
      <c r="AR295" s="180" t="s">
        <v>84</v>
      </c>
      <c r="AT295" s="181" t="s">
        <v>75</v>
      </c>
      <c r="AU295" s="181" t="s">
        <v>84</v>
      </c>
      <c r="AY295" s="180" t="s">
        <v>142</v>
      </c>
      <c r="BK295" s="182">
        <f>SUM(BK296:BK316)</f>
        <v>0</v>
      </c>
    </row>
    <row r="296" spans="1:65" s="2" customFormat="1" ht="24.2" customHeight="1">
      <c r="A296" s="33"/>
      <c r="B296" s="34"/>
      <c r="C296" s="227" t="s">
        <v>1220</v>
      </c>
      <c r="D296" s="227" t="s">
        <v>314</v>
      </c>
      <c r="E296" s="228" t="s">
        <v>978</v>
      </c>
      <c r="F296" s="229" t="s">
        <v>979</v>
      </c>
      <c r="G296" s="230" t="s">
        <v>980</v>
      </c>
      <c r="H296" s="231">
        <v>14</v>
      </c>
      <c r="I296" s="232"/>
      <c r="J296" s="233">
        <f t="shared" ref="J296:J316" si="60">ROUND(I296*H296,2)</f>
        <v>0</v>
      </c>
      <c r="K296" s="229" t="s">
        <v>1</v>
      </c>
      <c r="L296" s="234"/>
      <c r="M296" s="235" t="s">
        <v>1</v>
      </c>
      <c r="N296" s="236" t="s">
        <v>41</v>
      </c>
      <c r="O296" s="70"/>
      <c r="P296" s="194">
        <f t="shared" ref="P296:P316" si="61">O296*H296</f>
        <v>0</v>
      </c>
      <c r="Q296" s="194">
        <v>0</v>
      </c>
      <c r="R296" s="194">
        <f t="shared" ref="R296:R316" si="62">Q296*H296</f>
        <v>0</v>
      </c>
      <c r="S296" s="194">
        <v>0</v>
      </c>
      <c r="T296" s="195">
        <f t="shared" ref="T296:T316" si="63"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6" t="s">
        <v>317</v>
      </c>
      <c r="AT296" s="196" t="s">
        <v>314</v>
      </c>
      <c r="AU296" s="196" t="s">
        <v>86</v>
      </c>
      <c r="AY296" s="16" t="s">
        <v>142</v>
      </c>
      <c r="BE296" s="197">
        <f t="shared" ref="BE296:BE316" si="64">IF(N296="základní",J296,0)</f>
        <v>0</v>
      </c>
      <c r="BF296" s="197">
        <f t="shared" ref="BF296:BF316" si="65">IF(N296="snížená",J296,0)</f>
        <v>0</v>
      </c>
      <c r="BG296" s="197">
        <f t="shared" ref="BG296:BG316" si="66">IF(N296="zákl. přenesená",J296,0)</f>
        <v>0</v>
      </c>
      <c r="BH296" s="197">
        <f t="shared" ref="BH296:BH316" si="67">IF(N296="sníž. přenesená",J296,0)</f>
        <v>0</v>
      </c>
      <c r="BI296" s="197">
        <f t="shared" ref="BI296:BI316" si="68">IF(N296="nulová",J296,0)</f>
        <v>0</v>
      </c>
      <c r="BJ296" s="16" t="s">
        <v>84</v>
      </c>
      <c r="BK296" s="197">
        <f t="shared" ref="BK296:BK316" si="69">ROUND(I296*H296,2)</f>
        <v>0</v>
      </c>
      <c r="BL296" s="16" t="s">
        <v>193</v>
      </c>
      <c r="BM296" s="196" t="s">
        <v>1221</v>
      </c>
    </row>
    <row r="297" spans="1:65" s="2" customFormat="1" ht="33" customHeight="1">
      <c r="A297" s="33"/>
      <c r="B297" s="34"/>
      <c r="C297" s="185" t="s">
        <v>1056</v>
      </c>
      <c r="D297" s="185" t="s">
        <v>145</v>
      </c>
      <c r="E297" s="186" t="s">
        <v>981</v>
      </c>
      <c r="F297" s="187" t="s">
        <v>982</v>
      </c>
      <c r="G297" s="188" t="s">
        <v>160</v>
      </c>
      <c r="H297" s="189">
        <v>14</v>
      </c>
      <c r="I297" s="190"/>
      <c r="J297" s="191">
        <f t="shared" si="60"/>
        <v>0</v>
      </c>
      <c r="K297" s="187" t="s">
        <v>1</v>
      </c>
      <c r="L297" s="38"/>
      <c r="M297" s="192" t="s">
        <v>1</v>
      </c>
      <c r="N297" s="193" t="s">
        <v>41</v>
      </c>
      <c r="O297" s="70"/>
      <c r="P297" s="194">
        <f t="shared" si="61"/>
        <v>0</v>
      </c>
      <c r="Q297" s="194">
        <v>0</v>
      </c>
      <c r="R297" s="194">
        <f t="shared" si="62"/>
        <v>0</v>
      </c>
      <c r="S297" s="194">
        <v>0</v>
      </c>
      <c r="T297" s="195">
        <f t="shared" si="6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6" t="s">
        <v>193</v>
      </c>
      <c r="AT297" s="196" t="s">
        <v>145</v>
      </c>
      <c r="AU297" s="196" t="s">
        <v>86</v>
      </c>
      <c r="AY297" s="16" t="s">
        <v>142</v>
      </c>
      <c r="BE297" s="197">
        <f t="shared" si="64"/>
        <v>0</v>
      </c>
      <c r="BF297" s="197">
        <f t="shared" si="65"/>
        <v>0</v>
      </c>
      <c r="BG297" s="197">
        <f t="shared" si="66"/>
        <v>0</v>
      </c>
      <c r="BH297" s="197">
        <f t="shared" si="67"/>
        <v>0</v>
      </c>
      <c r="BI297" s="197">
        <f t="shared" si="68"/>
        <v>0</v>
      </c>
      <c r="BJ297" s="16" t="s">
        <v>84</v>
      </c>
      <c r="BK297" s="197">
        <f t="shared" si="69"/>
        <v>0</v>
      </c>
      <c r="BL297" s="16" t="s">
        <v>193</v>
      </c>
      <c r="BM297" s="196" t="s">
        <v>1222</v>
      </c>
    </row>
    <row r="298" spans="1:65" s="2" customFormat="1" ht="24.2" customHeight="1">
      <c r="A298" s="33"/>
      <c r="B298" s="34"/>
      <c r="C298" s="185" t="s">
        <v>1223</v>
      </c>
      <c r="D298" s="185" t="s">
        <v>145</v>
      </c>
      <c r="E298" s="186" t="s">
        <v>990</v>
      </c>
      <c r="F298" s="187" t="s">
        <v>991</v>
      </c>
      <c r="G298" s="188" t="s">
        <v>992</v>
      </c>
      <c r="H298" s="189">
        <v>16</v>
      </c>
      <c r="I298" s="190"/>
      <c r="J298" s="191">
        <f t="shared" si="60"/>
        <v>0</v>
      </c>
      <c r="K298" s="187" t="s">
        <v>1</v>
      </c>
      <c r="L298" s="38"/>
      <c r="M298" s="192" t="s">
        <v>1</v>
      </c>
      <c r="N298" s="193" t="s">
        <v>41</v>
      </c>
      <c r="O298" s="70"/>
      <c r="P298" s="194">
        <f t="shared" si="61"/>
        <v>0</v>
      </c>
      <c r="Q298" s="194">
        <v>0</v>
      </c>
      <c r="R298" s="194">
        <f t="shared" si="62"/>
        <v>0</v>
      </c>
      <c r="S298" s="194">
        <v>0</v>
      </c>
      <c r="T298" s="195">
        <f t="shared" si="6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6" t="s">
        <v>193</v>
      </c>
      <c r="AT298" s="196" t="s">
        <v>145</v>
      </c>
      <c r="AU298" s="196" t="s">
        <v>86</v>
      </c>
      <c r="AY298" s="16" t="s">
        <v>142</v>
      </c>
      <c r="BE298" s="197">
        <f t="shared" si="64"/>
        <v>0</v>
      </c>
      <c r="BF298" s="197">
        <f t="shared" si="65"/>
        <v>0</v>
      </c>
      <c r="BG298" s="197">
        <f t="shared" si="66"/>
        <v>0</v>
      </c>
      <c r="BH298" s="197">
        <f t="shared" si="67"/>
        <v>0</v>
      </c>
      <c r="BI298" s="197">
        <f t="shared" si="68"/>
        <v>0</v>
      </c>
      <c r="BJ298" s="16" t="s">
        <v>84</v>
      </c>
      <c r="BK298" s="197">
        <f t="shared" si="69"/>
        <v>0</v>
      </c>
      <c r="BL298" s="16" t="s">
        <v>193</v>
      </c>
      <c r="BM298" s="196" t="s">
        <v>1224</v>
      </c>
    </row>
    <row r="299" spans="1:65" s="2" customFormat="1" ht="24.2" customHeight="1">
      <c r="A299" s="33"/>
      <c r="B299" s="34"/>
      <c r="C299" s="227" t="s">
        <v>1057</v>
      </c>
      <c r="D299" s="227" t="s">
        <v>314</v>
      </c>
      <c r="E299" s="228" t="s">
        <v>993</v>
      </c>
      <c r="F299" s="229" t="s">
        <v>994</v>
      </c>
      <c r="G299" s="230" t="s">
        <v>314</v>
      </c>
      <c r="H299" s="231">
        <v>30</v>
      </c>
      <c r="I299" s="232"/>
      <c r="J299" s="233">
        <f t="shared" si="60"/>
        <v>0</v>
      </c>
      <c r="K299" s="229" t="s">
        <v>1</v>
      </c>
      <c r="L299" s="234"/>
      <c r="M299" s="235" t="s">
        <v>1</v>
      </c>
      <c r="N299" s="236" t="s">
        <v>41</v>
      </c>
      <c r="O299" s="70"/>
      <c r="P299" s="194">
        <f t="shared" si="61"/>
        <v>0</v>
      </c>
      <c r="Q299" s="194">
        <v>0</v>
      </c>
      <c r="R299" s="194">
        <f t="shared" si="62"/>
        <v>0</v>
      </c>
      <c r="S299" s="194">
        <v>0</v>
      </c>
      <c r="T299" s="195">
        <f t="shared" si="6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6" t="s">
        <v>317</v>
      </c>
      <c r="AT299" s="196" t="s">
        <v>314</v>
      </c>
      <c r="AU299" s="196" t="s">
        <v>86</v>
      </c>
      <c r="AY299" s="16" t="s">
        <v>142</v>
      </c>
      <c r="BE299" s="197">
        <f t="shared" si="64"/>
        <v>0</v>
      </c>
      <c r="BF299" s="197">
        <f t="shared" si="65"/>
        <v>0</v>
      </c>
      <c r="BG299" s="197">
        <f t="shared" si="66"/>
        <v>0</v>
      </c>
      <c r="BH299" s="197">
        <f t="shared" si="67"/>
        <v>0</v>
      </c>
      <c r="BI299" s="197">
        <f t="shared" si="68"/>
        <v>0</v>
      </c>
      <c r="BJ299" s="16" t="s">
        <v>84</v>
      </c>
      <c r="BK299" s="197">
        <f t="shared" si="69"/>
        <v>0</v>
      </c>
      <c r="BL299" s="16" t="s">
        <v>193</v>
      </c>
      <c r="BM299" s="196" t="s">
        <v>1225</v>
      </c>
    </row>
    <row r="300" spans="1:65" s="2" customFormat="1" ht="24.2" customHeight="1">
      <c r="A300" s="33"/>
      <c r="B300" s="34"/>
      <c r="C300" s="185" t="s">
        <v>1226</v>
      </c>
      <c r="D300" s="185" t="s">
        <v>145</v>
      </c>
      <c r="E300" s="186" t="s">
        <v>995</v>
      </c>
      <c r="F300" s="187" t="s">
        <v>996</v>
      </c>
      <c r="G300" s="188" t="s">
        <v>293</v>
      </c>
      <c r="H300" s="189">
        <v>30</v>
      </c>
      <c r="I300" s="190"/>
      <c r="J300" s="191">
        <f t="shared" si="60"/>
        <v>0</v>
      </c>
      <c r="K300" s="187" t="s">
        <v>1</v>
      </c>
      <c r="L300" s="38"/>
      <c r="M300" s="192" t="s">
        <v>1</v>
      </c>
      <c r="N300" s="193" t="s">
        <v>41</v>
      </c>
      <c r="O300" s="70"/>
      <c r="P300" s="194">
        <f t="shared" si="61"/>
        <v>0</v>
      </c>
      <c r="Q300" s="194">
        <v>0</v>
      </c>
      <c r="R300" s="194">
        <f t="shared" si="62"/>
        <v>0</v>
      </c>
      <c r="S300" s="194">
        <v>0</v>
      </c>
      <c r="T300" s="195">
        <f t="shared" si="6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193</v>
      </c>
      <c r="AT300" s="196" t="s">
        <v>145</v>
      </c>
      <c r="AU300" s="196" t="s">
        <v>86</v>
      </c>
      <c r="AY300" s="16" t="s">
        <v>142</v>
      </c>
      <c r="BE300" s="197">
        <f t="shared" si="64"/>
        <v>0</v>
      </c>
      <c r="BF300" s="197">
        <f t="shared" si="65"/>
        <v>0</v>
      </c>
      <c r="BG300" s="197">
        <f t="shared" si="66"/>
        <v>0</v>
      </c>
      <c r="BH300" s="197">
        <f t="shared" si="67"/>
        <v>0</v>
      </c>
      <c r="BI300" s="197">
        <f t="shared" si="68"/>
        <v>0</v>
      </c>
      <c r="BJ300" s="16" t="s">
        <v>84</v>
      </c>
      <c r="BK300" s="197">
        <f t="shared" si="69"/>
        <v>0</v>
      </c>
      <c r="BL300" s="16" t="s">
        <v>193</v>
      </c>
      <c r="BM300" s="196" t="s">
        <v>1227</v>
      </c>
    </row>
    <row r="301" spans="1:65" s="2" customFormat="1" ht="16.5" customHeight="1">
      <c r="A301" s="33"/>
      <c r="B301" s="34"/>
      <c r="C301" s="227" t="s">
        <v>1058</v>
      </c>
      <c r="D301" s="227" t="s">
        <v>314</v>
      </c>
      <c r="E301" s="228" t="s">
        <v>997</v>
      </c>
      <c r="F301" s="229" t="s">
        <v>998</v>
      </c>
      <c r="G301" s="230" t="s">
        <v>293</v>
      </c>
      <c r="H301" s="231">
        <v>12</v>
      </c>
      <c r="I301" s="232"/>
      <c r="J301" s="233">
        <f t="shared" si="60"/>
        <v>0</v>
      </c>
      <c r="K301" s="229" t="s">
        <v>1</v>
      </c>
      <c r="L301" s="234"/>
      <c r="M301" s="235" t="s">
        <v>1</v>
      </c>
      <c r="N301" s="236" t="s">
        <v>41</v>
      </c>
      <c r="O301" s="70"/>
      <c r="P301" s="194">
        <f t="shared" si="61"/>
        <v>0</v>
      </c>
      <c r="Q301" s="194">
        <v>0</v>
      </c>
      <c r="R301" s="194">
        <f t="shared" si="62"/>
        <v>0</v>
      </c>
      <c r="S301" s="194">
        <v>0</v>
      </c>
      <c r="T301" s="195">
        <f t="shared" si="6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6" t="s">
        <v>317</v>
      </c>
      <c r="AT301" s="196" t="s">
        <v>314</v>
      </c>
      <c r="AU301" s="196" t="s">
        <v>86</v>
      </c>
      <c r="AY301" s="16" t="s">
        <v>142</v>
      </c>
      <c r="BE301" s="197">
        <f t="shared" si="64"/>
        <v>0</v>
      </c>
      <c r="BF301" s="197">
        <f t="shared" si="65"/>
        <v>0</v>
      </c>
      <c r="BG301" s="197">
        <f t="shared" si="66"/>
        <v>0</v>
      </c>
      <c r="BH301" s="197">
        <f t="shared" si="67"/>
        <v>0</v>
      </c>
      <c r="BI301" s="197">
        <f t="shared" si="68"/>
        <v>0</v>
      </c>
      <c r="BJ301" s="16" t="s">
        <v>84</v>
      </c>
      <c r="BK301" s="197">
        <f t="shared" si="69"/>
        <v>0</v>
      </c>
      <c r="BL301" s="16" t="s">
        <v>193</v>
      </c>
      <c r="BM301" s="196" t="s">
        <v>1228</v>
      </c>
    </row>
    <row r="302" spans="1:65" s="2" customFormat="1" ht="24.2" customHeight="1">
      <c r="A302" s="33"/>
      <c r="B302" s="34"/>
      <c r="C302" s="185" t="s">
        <v>1229</v>
      </c>
      <c r="D302" s="185" t="s">
        <v>145</v>
      </c>
      <c r="E302" s="186" t="s">
        <v>999</v>
      </c>
      <c r="F302" s="187" t="s">
        <v>1000</v>
      </c>
      <c r="G302" s="188" t="s">
        <v>293</v>
      </c>
      <c r="H302" s="189">
        <v>12</v>
      </c>
      <c r="I302" s="190"/>
      <c r="J302" s="191">
        <f t="shared" si="60"/>
        <v>0</v>
      </c>
      <c r="K302" s="187" t="s">
        <v>1</v>
      </c>
      <c r="L302" s="38"/>
      <c r="M302" s="192" t="s">
        <v>1</v>
      </c>
      <c r="N302" s="193" t="s">
        <v>41</v>
      </c>
      <c r="O302" s="70"/>
      <c r="P302" s="194">
        <f t="shared" si="61"/>
        <v>0</v>
      </c>
      <c r="Q302" s="194">
        <v>0</v>
      </c>
      <c r="R302" s="194">
        <f t="shared" si="62"/>
        <v>0</v>
      </c>
      <c r="S302" s="194">
        <v>0</v>
      </c>
      <c r="T302" s="195">
        <f t="shared" si="6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6" t="s">
        <v>193</v>
      </c>
      <c r="AT302" s="196" t="s">
        <v>145</v>
      </c>
      <c r="AU302" s="196" t="s">
        <v>86</v>
      </c>
      <c r="AY302" s="16" t="s">
        <v>142</v>
      </c>
      <c r="BE302" s="197">
        <f t="shared" si="64"/>
        <v>0</v>
      </c>
      <c r="BF302" s="197">
        <f t="shared" si="65"/>
        <v>0</v>
      </c>
      <c r="BG302" s="197">
        <f t="shared" si="66"/>
        <v>0</v>
      </c>
      <c r="BH302" s="197">
        <f t="shared" si="67"/>
        <v>0</v>
      </c>
      <c r="BI302" s="197">
        <f t="shared" si="68"/>
        <v>0</v>
      </c>
      <c r="BJ302" s="16" t="s">
        <v>84</v>
      </c>
      <c r="BK302" s="197">
        <f t="shared" si="69"/>
        <v>0</v>
      </c>
      <c r="BL302" s="16" t="s">
        <v>193</v>
      </c>
      <c r="BM302" s="196" t="s">
        <v>1230</v>
      </c>
    </row>
    <row r="303" spans="1:65" s="2" customFormat="1" ht="16.5" customHeight="1">
      <c r="A303" s="33"/>
      <c r="B303" s="34"/>
      <c r="C303" s="227" t="s">
        <v>1059</v>
      </c>
      <c r="D303" s="227" t="s">
        <v>314</v>
      </c>
      <c r="E303" s="228" t="s">
        <v>1001</v>
      </c>
      <c r="F303" s="229" t="s">
        <v>1002</v>
      </c>
      <c r="G303" s="230" t="s">
        <v>293</v>
      </c>
      <c r="H303" s="231">
        <v>14</v>
      </c>
      <c r="I303" s="232"/>
      <c r="J303" s="233">
        <f t="shared" si="60"/>
        <v>0</v>
      </c>
      <c r="K303" s="229" t="s">
        <v>1</v>
      </c>
      <c r="L303" s="234"/>
      <c r="M303" s="235" t="s">
        <v>1</v>
      </c>
      <c r="N303" s="236" t="s">
        <v>41</v>
      </c>
      <c r="O303" s="70"/>
      <c r="P303" s="194">
        <f t="shared" si="61"/>
        <v>0</v>
      </c>
      <c r="Q303" s="194">
        <v>0</v>
      </c>
      <c r="R303" s="194">
        <f t="shared" si="62"/>
        <v>0</v>
      </c>
      <c r="S303" s="194">
        <v>0</v>
      </c>
      <c r="T303" s="195">
        <f t="shared" si="6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6" t="s">
        <v>317</v>
      </c>
      <c r="AT303" s="196" t="s">
        <v>314</v>
      </c>
      <c r="AU303" s="196" t="s">
        <v>86</v>
      </c>
      <c r="AY303" s="16" t="s">
        <v>142</v>
      </c>
      <c r="BE303" s="197">
        <f t="shared" si="64"/>
        <v>0</v>
      </c>
      <c r="BF303" s="197">
        <f t="shared" si="65"/>
        <v>0</v>
      </c>
      <c r="BG303" s="197">
        <f t="shared" si="66"/>
        <v>0</v>
      </c>
      <c r="BH303" s="197">
        <f t="shared" si="67"/>
        <v>0</v>
      </c>
      <c r="BI303" s="197">
        <f t="shared" si="68"/>
        <v>0</v>
      </c>
      <c r="BJ303" s="16" t="s">
        <v>84</v>
      </c>
      <c r="BK303" s="197">
        <f t="shared" si="69"/>
        <v>0</v>
      </c>
      <c r="BL303" s="16" t="s">
        <v>193</v>
      </c>
      <c r="BM303" s="196" t="s">
        <v>1231</v>
      </c>
    </row>
    <row r="304" spans="1:65" s="2" customFormat="1" ht="24.2" customHeight="1">
      <c r="A304" s="33"/>
      <c r="B304" s="34"/>
      <c r="C304" s="185" t="s">
        <v>1232</v>
      </c>
      <c r="D304" s="185" t="s">
        <v>145</v>
      </c>
      <c r="E304" s="186" t="s">
        <v>999</v>
      </c>
      <c r="F304" s="187" t="s">
        <v>1000</v>
      </c>
      <c r="G304" s="188" t="s">
        <v>293</v>
      </c>
      <c r="H304" s="189">
        <v>14</v>
      </c>
      <c r="I304" s="190"/>
      <c r="J304" s="191">
        <f t="shared" si="60"/>
        <v>0</v>
      </c>
      <c r="K304" s="187" t="s">
        <v>1</v>
      </c>
      <c r="L304" s="38"/>
      <c r="M304" s="192" t="s">
        <v>1</v>
      </c>
      <c r="N304" s="193" t="s">
        <v>41</v>
      </c>
      <c r="O304" s="70"/>
      <c r="P304" s="194">
        <f t="shared" si="61"/>
        <v>0</v>
      </c>
      <c r="Q304" s="194">
        <v>0</v>
      </c>
      <c r="R304" s="194">
        <f t="shared" si="62"/>
        <v>0</v>
      </c>
      <c r="S304" s="194">
        <v>0</v>
      </c>
      <c r="T304" s="195">
        <f t="shared" si="6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6" t="s">
        <v>193</v>
      </c>
      <c r="AT304" s="196" t="s">
        <v>145</v>
      </c>
      <c r="AU304" s="196" t="s">
        <v>86</v>
      </c>
      <c r="AY304" s="16" t="s">
        <v>142</v>
      </c>
      <c r="BE304" s="197">
        <f t="shared" si="64"/>
        <v>0</v>
      </c>
      <c r="BF304" s="197">
        <f t="shared" si="65"/>
        <v>0</v>
      </c>
      <c r="BG304" s="197">
        <f t="shared" si="66"/>
        <v>0</v>
      </c>
      <c r="BH304" s="197">
        <f t="shared" si="67"/>
        <v>0</v>
      </c>
      <c r="BI304" s="197">
        <f t="shared" si="68"/>
        <v>0</v>
      </c>
      <c r="BJ304" s="16" t="s">
        <v>84</v>
      </c>
      <c r="BK304" s="197">
        <f t="shared" si="69"/>
        <v>0</v>
      </c>
      <c r="BL304" s="16" t="s">
        <v>193</v>
      </c>
      <c r="BM304" s="196" t="s">
        <v>1233</v>
      </c>
    </row>
    <row r="305" spans="1:65" s="2" customFormat="1" ht="16.5" customHeight="1">
      <c r="A305" s="33"/>
      <c r="B305" s="34"/>
      <c r="C305" s="227" t="s">
        <v>1060</v>
      </c>
      <c r="D305" s="227" t="s">
        <v>314</v>
      </c>
      <c r="E305" s="228" t="s">
        <v>1003</v>
      </c>
      <c r="F305" s="229" t="s">
        <v>1004</v>
      </c>
      <c r="G305" s="230" t="s">
        <v>293</v>
      </c>
      <c r="H305" s="231">
        <v>108</v>
      </c>
      <c r="I305" s="232"/>
      <c r="J305" s="233">
        <f t="shared" si="60"/>
        <v>0</v>
      </c>
      <c r="K305" s="229" t="s">
        <v>1</v>
      </c>
      <c r="L305" s="234"/>
      <c r="M305" s="235" t="s">
        <v>1</v>
      </c>
      <c r="N305" s="236" t="s">
        <v>41</v>
      </c>
      <c r="O305" s="70"/>
      <c r="P305" s="194">
        <f t="shared" si="61"/>
        <v>0</v>
      </c>
      <c r="Q305" s="194">
        <v>0</v>
      </c>
      <c r="R305" s="194">
        <f t="shared" si="62"/>
        <v>0</v>
      </c>
      <c r="S305" s="194">
        <v>0</v>
      </c>
      <c r="T305" s="195">
        <f t="shared" si="6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6" t="s">
        <v>317</v>
      </c>
      <c r="AT305" s="196" t="s">
        <v>314</v>
      </c>
      <c r="AU305" s="196" t="s">
        <v>86</v>
      </c>
      <c r="AY305" s="16" t="s">
        <v>142</v>
      </c>
      <c r="BE305" s="197">
        <f t="shared" si="64"/>
        <v>0</v>
      </c>
      <c r="BF305" s="197">
        <f t="shared" si="65"/>
        <v>0</v>
      </c>
      <c r="BG305" s="197">
        <f t="shared" si="66"/>
        <v>0</v>
      </c>
      <c r="BH305" s="197">
        <f t="shared" si="67"/>
        <v>0</v>
      </c>
      <c r="BI305" s="197">
        <f t="shared" si="68"/>
        <v>0</v>
      </c>
      <c r="BJ305" s="16" t="s">
        <v>84</v>
      </c>
      <c r="BK305" s="197">
        <f t="shared" si="69"/>
        <v>0</v>
      </c>
      <c r="BL305" s="16" t="s">
        <v>193</v>
      </c>
      <c r="BM305" s="196" t="s">
        <v>1234</v>
      </c>
    </row>
    <row r="306" spans="1:65" s="2" customFormat="1" ht="24.2" customHeight="1">
      <c r="A306" s="33"/>
      <c r="B306" s="34"/>
      <c r="C306" s="185" t="s">
        <v>1235</v>
      </c>
      <c r="D306" s="185" t="s">
        <v>145</v>
      </c>
      <c r="E306" s="186" t="s">
        <v>1005</v>
      </c>
      <c r="F306" s="187" t="s">
        <v>1006</v>
      </c>
      <c r="G306" s="188" t="s">
        <v>293</v>
      </c>
      <c r="H306" s="189">
        <v>108</v>
      </c>
      <c r="I306" s="190"/>
      <c r="J306" s="191">
        <f t="shared" si="60"/>
        <v>0</v>
      </c>
      <c r="K306" s="187" t="s">
        <v>1</v>
      </c>
      <c r="L306" s="38"/>
      <c r="M306" s="192" t="s">
        <v>1</v>
      </c>
      <c r="N306" s="193" t="s">
        <v>41</v>
      </c>
      <c r="O306" s="70"/>
      <c r="P306" s="194">
        <f t="shared" si="61"/>
        <v>0</v>
      </c>
      <c r="Q306" s="194">
        <v>0</v>
      </c>
      <c r="R306" s="194">
        <f t="shared" si="62"/>
        <v>0</v>
      </c>
      <c r="S306" s="194">
        <v>0</v>
      </c>
      <c r="T306" s="195">
        <f t="shared" si="6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6" t="s">
        <v>193</v>
      </c>
      <c r="AT306" s="196" t="s">
        <v>145</v>
      </c>
      <c r="AU306" s="196" t="s">
        <v>86</v>
      </c>
      <c r="AY306" s="16" t="s">
        <v>142</v>
      </c>
      <c r="BE306" s="197">
        <f t="shared" si="64"/>
        <v>0</v>
      </c>
      <c r="BF306" s="197">
        <f t="shared" si="65"/>
        <v>0</v>
      </c>
      <c r="BG306" s="197">
        <f t="shared" si="66"/>
        <v>0</v>
      </c>
      <c r="BH306" s="197">
        <f t="shared" si="67"/>
        <v>0</v>
      </c>
      <c r="BI306" s="197">
        <f t="shared" si="68"/>
        <v>0</v>
      </c>
      <c r="BJ306" s="16" t="s">
        <v>84</v>
      </c>
      <c r="BK306" s="197">
        <f t="shared" si="69"/>
        <v>0</v>
      </c>
      <c r="BL306" s="16" t="s">
        <v>193</v>
      </c>
      <c r="BM306" s="196" t="s">
        <v>1236</v>
      </c>
    </row>
    <row r="307" spans="1:65" s="2" customFormat="1" ht="24.2" customHeight="1">
      <c r="A307" s="33"/>
      <c r="B307" s="34"/>
      <c r="C307" s="227" t="s">
        <v>1061</v>
      </c>
      <c r="D307" s="227" t="s">
        <v>314</v>
      </c>
      <c r="E307" s="228" t="s">
        <v>1007</v>
      </c>
      <c r="F307" s="229" t="s">
        <v>1008</v>
      </c>
      <c r="G307" s="230" t="s">
        <v>980</v>
      </c>
      <c r="H307" s="231">
        <v>4</v>
      </c>
      <c r="I307" s="232"/>
      <c r="J307" s="233">
        <f t="shared" si="60"/>
        <v>0</v>
      </c>
      <c r="K307" s="229" t="s">
        <v>1</v>
      </c>
      <c r="L307" s="234"/>
      <c r="M307" s="235" t="s">
        <v>1</v>
      </c>
      <c r="N307" s="236" t="s">
        <v>41</v>
      </c>
      <c r="O307" s="70"/>
      <c r="P307" s="194">
        <f t="shared" si="61"/>
        <v>0</v>
      </c>
      <c r="Q307" s="194">
        <v>0</v>
      </c>
      <c r="R307" s="194">
        <f t="shared" si="62"/>
        <v>0</v>
      </c>
      <c r="S307" s="194">
        <v>0</v>
      </c>
      <c r="T307" s="195">
        <f t="shared" si="6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6" t="s">
        <v>317</v>
      </c>
      <c r="AT307" s="196" t="s">
        <v>314</v>
      </c>
      <c r="AU307" s="196" t="s">
        <v>86</v>
      </c>
      <c r="AY307" s="16" t="s">
        <v>142</v>
      </c>
      <c r="BE307" s="197">
        <f t="shared" si="64"/>
        <v>0</v>
      </c>
      <c r="BF307" s="197">
        <f t="shared" si="65"/>
        <v>0</v>
      </c>
      <c r="BG307" s="197">
        <f t="shared" si="66"/>
        <v>0</v>
      </c>
      <c r="BH307" s="197">
        <f t="shared" si="67"/>
        <v>0</v>
      </c>
      <c r="BI307" s="197">
        <f t="shared" si="68"/>
        <v>0</v>
      </c>
      <c r="BJ307" s="16" t="s">
        <v>84</v>
      </c>
      <c r="BK307" s="197">
        <f t="shared" si="69"/>
        <v>0</v>
      </c>
      <c r="BL307" s="16" t="s">
        <v>193</v>
      </c>
      <c r="BM307" s="196" t="s">
        <v>1237</v>
      </c>
    </row>
    <row r="308" spans="1:65" s="2" customFormat="1" ht="24.2" customHeight="1">
      <c r="A308" s="33"/>
      <c r="B308" s="34"/>
      <c r="C308" s="185" t="s">
        <v>1238</v>
      </c>
      <c r="D308" s="185" t="s">
        <v>145</v>
      </c>
      <c r="E308" s="186" t="s">
        <v>1009</v>
      </c>
      <c r="F308" s="187" t="s">
        <v>1010</v>
      </c>
      <c r="G308" s="188" t="s">
        <v>160</v>
      </c>
      <c r="H308" s="189">
        <v>4</v>
      </c>
      <c r="I308" s="190"/>
      <c r="J308" s="191">
        <f t="shared" si="60"/>
        <v>0</v>
      </c>
      <c r="K308" s="187" t="s">
        <v>1</v>
      </c>
      <c r="L308" s="38"/>
      <c r="M308" s="192" t="s">
        <v>1</v>
      </c>
      <c r="N308" s="193" t="s">
        <v>41</v>
      </c>
      <c r="O308" s="70"/>
      <c r="P308" s="194">
        <f t="shared" si="61"/>
        <v>0</v>
      </c>
      <c r="Q308" s="194">
        <v>0</v>
      </c>
      <c r="R308" s="194">
        <f t="shared" si="62"/>
        <v>0</v>
      </c>
      <c r="S308" s="194">
        <v>0</v>
      </c>
      <c r="T308" s="195">
        <f t="shared" si="6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6" t="s">
        <v>193</v>
      </c>
      <c r="AT308" s="196" t="s">
        <v>145</v>
      </c>
      <c r="AU308" s="196" t="s">
        <v>86</v>
      </c>
      <c r="AY308" s="16" t="s">
        <v>142</v>
      </c>
      <c r="BE308" s="197">
        <f t="shared" si="64"/>
        <v>0</v>
      </c>
      <c r="BF308" s="197">
        <f t="shared" si="65"/>
        <v>0</v>
      </c>
      <c r="BG308" s="197">
        <f t="shared" si="66"/>
        <v>0</v>
      </c>
      <c r="BH308" s="197">
        <f t="shared" si="67"/>
        <v>0</v>
      </c>
      <c r="BI308" s="197">
        <f t="shared" si="68"/>
        <v>0</v>
      </c>
      <c r="BJ308" s="16" t="s">
        <v>84</v>
      </c>
      <c r="BK308" s="197">
        <f t="shared" si="69"/>
        <v>0</v>
      </c>
      <c r="BL308" s="16" t="s">
        <v>193</v>
      </c>
      <c r="BM308" s="196" t="s">
        <v>1239</v>
      </c>
    </row>
    <row r="309" spans="1:65" s="2" customFormat="1" ht="16.5" customHeight="1">
      <c r="A309" s="33"/>
      <c r="B309" s="34"/>
      <c r="C309" s="227" t="s">
        <v>1064</v>
      </c>
      <c r="D309" s="227" t="s">
        <v>314</v>
      </c>
      <c r="E309" s="228" t="s">
        <v>1011</v>
      </c>
      <c r="F309" s="229" t="s">
        <v>1012</v>
      </c>
      <c r="G309" s="230" t="s">
        <v>1013</v>
      </c>
      <c r="H309" s="231">
        <v>9</v>
      </c>
      <c r="I309" s="232"/>
      <c r="J309" s="233">
        <f t="shared" si="60"/>
        <v>0</v>
      </c>
      <c r="K309" s="229" t="s">
        <v>1</v>
      </c>
      <c r="L309" s="234"/>
      <c r="M309" s="235" t="s">
        <v>1</v>
      </c>
      <c r="N309" s="236" t="s">
        <v>41</v>
      </c>
      <c r="O309" s="70"/>
      <c r="P309" s="194">
        <f t="shared" si="61"/>
        <v>0</v>
      </c>
      <c r="Q309" s="194">
        <v>0</v>
      </c>
      <c r="R309" s="194">
        <f t="shared" si="62"/>
        <v>0</v>
      </c>
      <c r="S309" s="194">
        <v>0</v>
      </c>
      <c r="T309" s="195">
        <f t="shared" si="6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317</v>
      </c>
      <c r="AT309" s="196" t="s">
        <v>314</v>
      </c>
      <c r="AU309" s="196" t="s">
        <v>86</v>
      </c>
      <c r="AY309" s="16" t="s">
        <v>142</v>
      </c>
      <c r="BE309" s="197">
        <f t="shared" si="64"/>
        <v>0</v>
      </c>
      <c r="BF309" s="197">
        <f t="shared" si="65"/>
        <v>0</v>
      </c>
      <c r="BG309" s="197">
        <f t="shared" si="66"/>
        <v>0</v>
      </c>
      <c r="BH309" s="197">
        <f t="shared" si="67"/>
        <v>0</v>
      </c>
      <c r="BI309" s="197">
        <f t="shared" si="68"/>
        <v>0</v>
      </c>
      <c r="BJ309" s="16" t="s">
        <v>84</v>
      </c>
      <c r="BK309" s="197">
        <f t="shared" si="69"/>
        <v>0</v>
      </c>
      <c r="BL309" s="16" t="s">
        <v>193</v>
      </c>
      <c r="BM309" s="196" t="s">
        <v>1240</v>
      </c>
    </row>
    <row r="310" spans="1:65" s="2" customFormat="1" ht="16.5" customHeight="1">
      <c r="A310" s="33"/>
      <c r="B310" s="34"/>
      <c r="C310" s="227" t="s">
        <v>1241</v>
      </c>
      <c r="D310" s="227" t="s">
        <v>314</v>
      </c>
      <c r="E310" s="228" t="s">
        <v>1018</v>
      </c>
      <c r="F310" s="229" t="s">
        <v>1019</v>
      </c>
      <c r="G310" s="230" t="s">
        <v>992</v>
      </c>
      <c r="H310" s="231">
        <v>16</v>
      </c>
      <c r="I310" s="232"/>
      <c r="J310" s="233">
        <f t="shared" si="60"/>
        <v>0</v>
      </c>
      <c r="K310" s="229" t="s">
        <v>1</v>
      </c>
      <c r="L310" s="234"/>
      <c r="M310" s="235" t="s">
        <v>1</v>
      </c>
      <c r="N310" s="236" t="s">
        <v>41</v>
      </c>
      <c r="O310" s="70"/>
      <c r="P310" s="194">
        <f t="shared" si="61"/>
        <v>0</v>
      </c>
      <c r="Q310" s="194">
        <v>0</v>
      </c>
      <c r="R310" s="194">
        <f t="shared" si="62"/>
        <v>0</v>
      </c>
      <c r="S310" s="194">
        <v>0</v>
      </c>
      <c r="T310" s="195">
        <f t="shared" si="6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6" t="s">
        <v>317</v>
      </c>
      <c r="AT310" s="196" t="s">
        <v>314</v>
      </c>
      <c r="AU310" s="196" t="s">
        <v>86</v>
      </c>
      <c r="AY310" s="16" t="s">
        <v>142</v>
      </c>
      <c r="BE310" s="197">
        <f t="shared" si="64"/>
        <v>0</v>
      </c>
      <c r="BF310" s="197">
        <f t="shared" si="65"/>
        <v>0</v>
      </c>
      <c r="BG310" s="197">
        <f t="shared" si="66"/>
        <v>0</v>
      </c>
      <c r="BH310" s="197">
        <f t="shared" si="67"/>
        <v>0</v>
      </c>
      <c r="BI310" s="197">
        <f t="shared" si="68"/>
        <v>0</v>
      </c>
      <c r="BJ310" s="16" t="s">
        <v>84</v>
      </c>
      <c r="BK310" s="197">
        <f t="shared" si="69"/>
        <v>0</v>
      </c>
      <c r="BL310" s="16" t="s">
        <v>193</v>
      </c>
      <c r="BM310" s="196" t="s">
        <v>1242</v>
      </c>
    </row>
    <row r="311" spans="1:65" s="2" customFormat="1" ht="24.2" customHeight="1">
      <c r="A311" s="33"/>
      <c r="B311" s="34"/>
      <c r="C311" s="185" t="s">
        <v>1065</v>
      </c>
      <c r="D311" s="185" t="s">
        <v>145</v>
      </c>
      <c r="E311" s="186" t="s">
        <v>1020</v>
      </c>
      <c r="F311" s="187" t="s">
        <v>1021</v>
      </c>
      <c r="G311" s="188" t="s">
        <v>160</v>
      </c>
      <c r="H311" s="189">
        <v>16</v>
      </c>
      <c r="I311" s="190"/>
      <c r="J311" s="191">
        <f t="shared" si="60"/>
        <v>0</v>
      </c>
      <c r="K311" s="187" t="s">
        <v>1</v>
      </c>
      <c r="L311" s="38"/>
      <c r="M311" s="192" t="s">
        <v>1</v>
      </c>
      <c r="N311" s="193" t="s">
        <v>41</v>
      </c>
      <c r="O311" s="70"/>
      <c r="P311" s="194">
        <f t="shared" si="61"/>
        <v>0</v>
      </c>
      <c r="Q311" s="194">
        <v>0</v>
      </c>
      <c r="R311" s="194">
        <f t="shared" si="62"/>
        <v>0</v>
      </c>
      <c r="S311" s="194">
        <v>0</v>
      </c>
      <c r="T311" s="195">
        <f t="shared" si="6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6" t="s">
        <v>193</v>
      </c>
      <c r="AT311" s="196" t="s">
        <v>145</v>
      </c>
      <c r="AU311" s="196" t="s">
        <v>86</v>
      </c>
      <c r="AY311" s="16" t="s">
        <v>142</v>
      </c>
      <c r="BE311" s="197">
        <f t="shared" si="64"/>
        <v>0</v>
      </c>
      <c r="BF311" s="197">
        <f t="shared" si="65"/>
        <v>0</v>
      </c>
      <c r="BG311" s="197">
        <f t="shared" si="66"/>
        <v>0</v>
      </c>
      <c r="BH311" s="197">
        <f t="shared" si="67"/>
        <v>0</v>
      </c>
      <c r="BI311" s="197">
        <f t="shared" si="68"/>
        <v>0</v>
      </c>
      <c r="BJ311" s="16" t="s">
        <v>84</v>
      </c>
      <c r="BK311" s="197">
        <f t="shared" si="69"/>
        <v>0</v>
      </c>
      <c r="BL311" s="16" t="s">
        <v>193</v>
      </c>
      <c r="BM311" s="196" t="s">
        <v>1243</v>
      </c>
    </row>
    <row r="312" spans="1:65" s="2" customFormat="1" ht="16.5" customHeight="1">
      <c r="A312" s="33"/>
      <c r="B312" s="34"/>
      <c r="C312" s="227" t="s">
        <v>1244</v>
      </c>
      <c r="D312" s="227" t="s">
        <v>314</v>
      </c>
      <c r="E312" s="228" t="s">
        <v>1022</v>
      </c>
      <c r="F312" s="229" t="s">
        <v>1023</v>
      </c>
      <c r="G312" s="230" t="s">
        <v>992</v>
      </c>
      <c r="H312" s="231">
        <v>4</v>
      </c>
      <c r="I312" s="232"/>
      <c r="J312" s="233">
        <f t="shared" si="60"/>
        <v>0</v>
      </c>
      <c r="K312" s="229" t="s">
        <v>1</v>
      </c>
      <c r="L312" s="234"/>
      <c r="M312" s="235" t="s">
        <v>1</v>
      </c>
      <c r="N312" s="236" t="s">
        <v>41</v>
      </c>
      <c r="O312" s="70"/>
      <c r="P312" s="194">
        <f t="shared" si="61"/>
        <v>0</v>
      </c>
      <c r="Q312" s="194">
        <v>0</v>
      </c>
      <c r="R312" s="194">
        <f t="shared" si="62"/>
        <v>0</v>
      </c>
      <c r="S312" s="194">
        <v>0</v>
      </c>
      <c r="T312" s="195">
        <f t="shared" si="6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6" t="s">
        <v>317</v>
      </c>
      <c r="AT312" s="196" t="s">
        <v>314</v>
      </c>
      <c r="AU312" s="196" t="s">
        <v>86</v>
      </c>
      <c r="AY312" s="16" t="s">
        <v>142</v>
      </c>
      <c r="BE312" s="197">
        <f t="shared" si="64"/>
        <v>0</v>
      </c>
      <c r="BF312" s="197">
        <f t="shared" si="65"/>
        <v>0</v>
      </c>
      <c r="BG312" s="197">
        <f t="shared" si="66"/>
        <v>0</v>
      </c>
      <c r="BH312" s="197">
        <f t="shared" si="67"/>
        <v>0</v>
      </c>
      <c r="BI312" s="197">
        <f t="shared" si="68"/>
        <v>0</v>
      </c>
      <c r="BJ312" s="16" t="s">
        <v>84</v>
      </c>
      <c r="BK312" s="197">
        <f t="shared" si="69"/>
        <v>0</v>
      </c>
      <c r="BL312" s="16" t="s">
        <v>193</v>
      </c>
      <c r="BM312" s="196" t="s">
        <v>1245</v>
      </c>
    </row>
    <row r="313" spans="1:65" s="2" customFormat="1" ht="24.2" customHeight="1">
      <c r="A313" s="33"/>
      <c r="B313" s="34"/>
      <c r="C313" s="185" t="s">
        <v>1067</v>
      </c>
      <c r="D313" s="185" t="s">
        <v>145</v>
      </c>
      <c r="E313" s="186" t="s">
        <v>1024</v>
      </c>
      <c r="F313" s="187" t="s">
        <v>1025</v>
      </c>
      <c r="G313" s="188" t="s">
        <v>160</v>
      </c>
      <c r="H313" s="189">
        <v>4</v>
      </c>
      <c r="I313" s="190"/>
      <c r="J313" s="191">
        <f t="shared" si="60"/>
        <v>0</v>
      </c>
      <c r="K313" s="187" t="s">
        <v>1</v>
      </c>
      <c r="L313" s="38"/>
      <c r="M313" s="192" t="s">
        <v>1</v>
      </c>
      <c r="N313" s="193" t="s">
        <v>41</v>
      </c>
      <c r="O313" s="70"/>
      <c r="P313" s="194">
        <f t="shared" si="61"/>
        <v>0</v>
      </c>
      <c r="Q313" s="194">
        <v>0</v>
      </c>
      <c r="R313" s="194">
        <f t="shared" si="62"/>
        <v>0</v>
      </c>
      <c r="S313" s="194">
        <v>0</v>
      </c>
      <c r="T313" s="195">
        <f t="shared" si="6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6" t="s">
        <v>193</v>
      </c>
      <c r="AT313" s="196" t="s">
        <v>145</v>
      </c>
      <c r="AU313" s="196" t="s">
        <v>86</v>
      </c>
      <c r="AY313" s="16" t="s">
        <v>142</v>
      </c>
      <c r="BE313" s="197">
        <f t="shared" si="64"/>
        <v>0</v>
      </c>
      <c r="BF313" s="197">
        <f t="shared" si="65"/>
        <v>0</v>
      </c>
      <c r="BG313" s="197">
        <f t="shared" si="66"/>
        <v>0</v>
      </c>
      <c r="BH313" s="197">
        <f t="shared" si="67"/>
        <v>0</v>
      </c>
      <c r="BI313" s="197">
        <f t="shared" si="68"/>
        <v>0</v>
      </c>
      <c r="BJ313" s="16" t="s">
        <v>84</v>
      </c>
      <c r="BK313" s="197">
        <f t="shared" si="69"/>
        <v>0</v>
      </c>
      <c r="BL313" s="16" t="s">
        <v>193</v>
      </c>
      <c r="BM313" s="196" t="s">
        <v>1246</v>
      </c>
    </row>
    <row r="314" spans="1:65" s="2" customFormat="1" ht="33" customHeight="1">
      <c r="A314" s="33"/>
      <c r="B314" s="34"/>
      <c r="C314" s="185" t="s">
        <v>1247</v>
      </c>
      <c r="D314" s="185" t="s">
        <v>145</v>
      </c>
      <c r="E314" s="186" t="s">
        <v>1026</v>
      </c>
      <c r="F314" s="187" t="s">
        <v>1027</v>
      </c>
      <c r="G314" s="188" t="s">
        <v>160</v>
      </c>
      <c r="H314" s="189">
        <v>16</v>
      </c>
      <c r="I314" s="190"/>
      <c r="J314" s="191">
        <f t="shared" si="60"/>
        <v>0</v>
      </c>
      <c r="K314" s="187" t="s">
        <v>1</v>
      </c>
      <c r="L314" s="38"/>
      <c r="M314" s="192" t="s">
        <v>1</v>
      </c>
      <c r="N314" s="193" t="s">
        <v>41</v>
      </c>
      <c r="O314" s="70"/>
      <c r="P314" s="194">
        <f t="shared" si="61"/>
        <v>0</v>
      </c>
      <c r="Q314" s="194">
        <v>0</v>
      </c>
      <c r="R314" s="194">
        <f t="shared" si="62"/>
        <v>0</v>
      </c>
      <c r="S314" s="194">
        <v>0</v>
      </c>
      <c r="T314" s="195">
        <f t="shared" si="6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6" t="s">
        <v>150</v>
      </c>
      <c r="AT314" s="196" t="s">
        <v>145</v>
      </c>
      <c r="AU314" s="196" t="s">
        <v>86</v>
      </c>
      <c r="AY314" s="16" t="s">
        <v>142</v>
      </c>
      <c r="BE314" s="197">
        <f t="shared" si="64"/>
        <v>0</v>
      </c>
      <c r="BF314" s="197">
        <f t="shared" si="65"/>
        <v>0</v>
      </c>
      <c r="BG314" s="197">
        <f t="shared" si="66"/>
        <v>0</v>
      </c>
      <c r="BH314" s="197">
        <f t="shared" si="67"/>
        <v>0</v>
      </c>
      <c r="BI314" s="197">
        <f t="shared" si="68"/>
        <v>0</v>
      </c>
      <c r="BJ314" s="16" t="s">
        <v>84</v>
      </c>
      <c r="BK314" s="197">
        <f t="shared" si="69"/>
        <v>0</v>
      </c>
      <c r="BL314" s="16" t="s">
        <v>150</v>
      </c>
      <c r="BM314" s="196" t="s">
        <v>1248</v>
      </c>
    </row>
    <row r="315" spans="1:65" s="2" customFormat="1" ht="33" customHeight="1">
      <c r="A315" s="33"/>
      <c r="B315" s="34"/>
      <c r="C315" s="185" t="s">
        <v>1068</v>
      </c>
      <c r="D315" s="185" t="s">
        <v>145</v>
      </c>
      <c r="E315" s="186" t="s">
        <v>1030</v>
      </c>
      <c r="F315" s="187" t="s">
        <v>1031</v>
      </c>
      <c r="G315" s="188" t="s">
        <v>293</v>
      </c>
      <c r="H315" s="189">
        <v>2</v>
      </c>
      <c r="I315" s="190"/>
      <c r="J315" s="191">
        <f t="shared" si="60"/>
        <v>0</v>
      </c>
      <c r="K315" s="187" t="s">
        <v>1</v>
      </c>
      <c r="L315" s="38"/>
      <c r="M315" s="192" t="s">
        <v>1</v>
      </c>
      <c r="N315" s="193" t="s">
        <v>41</v>
      </c>
      <c r="O315" s="70"/>
      <c r="P315" s="194">
        <f t="shared" si="61"/>
        <v>0</v>
      </c>
      <c r="Q315" s="194">
        <v>0</v>
      </c>
      <c r="R315" s="194">
        <f t="shared" si="62"/>
        <v>0</v>
      </c>
      <c r="S315" s="194">
        <v>0</v>
      </c>
      <c r="T315" s="195">
        <f t="shared" si="6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6" t="s">
        <v>150</v>
      </c>
      <c r="AT315" s="196" t="s">
        <v>145</v>
      </c>
      <c r="AU315" s="196" t="s">
        <v>86</v>
      </c>
      <c r="AY315" s="16" t="s">
        <v>142</v>
      </c>
      <c r="BE315" s="197">
        <f t="shared" si="64"/>
        <v>0</v>
      </c>
      <c r="BF315" s="197">
        <f t="shared" si="65"/>
        <v>0</v>
      </c>
      <c r="BG315" s="197">
        <f t="shared" si="66"/>
        <v>0</v>
      </c>
      <c r="BH315" s="197">
        <f t="shared" si="67"/>
        <v>0</v>
      </c>
      <c r="BI315" s="197">
        <f t="shared" si="68"/>
        <v>0</v>
      </c>
      <c r="BJ315" s="16" t="s">
        <v>84</v>
      </c>
      <c r="BK315" s="197">
        <f t="shared" si="69"/>
        <v>0</v>
      </c>
      <c r="BL315" s="16" t="s">
        <v>150</v>
      </c>
      <c r="BM315" s="196" t="s">
        <v>1249</v>
      </c>
    </row>
    <row r="316" spans="1:65" s="2" customFormat="1" ht="33" customHeight="1">
      <c r="A316" s="33"/>
      <c r="B316" s="34"/>
      <c r="C316" s="185" t="s">
        <v>1250</v>
      </c>
      <c r="D316" s="185" t="s">
        <v>145</v>
      </c>
      <c r="E316" s="186" t="s">
        <v>1032</v>
      </c>
      <c r="F316" s="187" t="s">
        <v>1033</v>
      </c>
      <c r="G316" s="188" t="s">
        <v>992</v>
      </c>
      <c r="H316" s="189">
        <v>2</v>
      </c>
      <c r="I316" s="190"/>
      <c r="J316" s="191">
        <f t="shared" si="60"/>
        <v>0</v>
      </c>
      <c r="K316" s="187" t="s">
        <v>1</v>
      </c>
      <c r="L316" s="38"/>
      <c r="M316" s="192" t="s">
        <v>1</v>
      </c>
      <c r="N316" s="193" t="s">
        <v>41</v>
      </c>
      <c r="O316" s="70"/>
      <c r="P316" s="194">
        <f t="shared" si="61"/>
        <v>0</v>
      </c>
      <c r="Q316" s="194">
        <v>0</v>
      </c>
      <c r="R316" s="194">
        <f t="shared" si="62"/>
        <v>0</v>
      </c>
      <c r="S316" s="194">
        <v>0</v>
      </c>
      <c r="T316" s="195">
        <f t="shared" si="6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6" t="s">
        <v>150</v>
      </c>
      <c r="AT316" s="196" t="s">
        <v>145</v>
      </c>
      <c r="AU316" s="196" t="s">
        <v>86</v>
      </c>
      <c r="AY316" s="16" t="s">
        <v>142</v>
      </c>
      <c r="BE316" s="197">
        <f t="shared" si="64"/>
        <v>0</v>
      </c>
      <c r="BF316" s="197">
        <f t="shared" si="65"/>
        <v>0</v>
      </c>
      <c r="BG316" s="197">
        <f t="shared" si="66"/>
        <v>0</v>
      </c>
      <c r="BH316" s="197">
        <f t="shared" si="67"/>
        <v>0</v>
      </c>
      <c r="BI316" s="197">
        <f t="shared" si="68"/>
        <v>0</v>
      </c>
      <c r="BJ316" s="16" t="s">
        <v>84</v>
      </c>
      <c r="BK316" s="197">
        <f t="shared" si="69"/>
        <v>0</v>
      </c>
      <c r="BL316" s="16" t="s">
        <v>150</v>
      </c>
      <c r="BM316" s="196" t="s">
        <v>1251</v>
      </c>
    </row>
    <row r="317" spans="1:65" s="12" customFormat="1" ht="22.9" customHeight="1">
      <c r="B317" s="169"/>
      <c r="C317" s="170"/>
      <c r="D317" s="171" t="s">
        <v>75</v>
      </c>
      <c r="E317" s="183" t="s">
        <v>1252</v>
      </c>
      <c r="F317" s="183" t="s">
        <v>1253</v>
      </c>
      <c r="G317" s="170"/>
      <c r="H317" s="170"/>
      <c r="I317" s="173"/>
      <c r="J317" s="184">
        <f>BK317</f>
        <v>0</v>
      </c>
      <c r="K317" s="170"/>
      <c r="L317" s="175"/>
      <c r="M317" s="176"/>
      <c r="N317" s="177"/>
      <c r="O317" s="177"/>
      <c r="P317" s="178">
        <f>SUM(P318:P348)</f>
        <v>0</v>
      </c>
      <c r="Q317" s="177"/>
      <c r="R317" s="178">
        <f>SUM(R318:R348)</f>
        <v>0</v>
      </c>
      <c r="S317" s="177"/>
      <c r="T317" s="179">
        <f>SUM(T318:T348)</f>
        <v>0</v>
      </c>
      <c r="AR317" s="180" t="s">
        <v>84</v>
      </c>
      <c r="AT317" s="181" t="s">
        <v>75</v>
      </c>
      <c r="AU317" s="181" t="s">
        <v>84</v>
      </c>
      <c r="AY317" s="180" t="s">
        <v>142</v>
      </c>
      <c r="BK317" s="182">
        <f>SUM(BK318:BK348)</f>
        <v>0</v>
      </c>
    </row>
    <row r="318" spans="1:65" s="2" customFormat="1" ht="24.2" customHeight="1">
      <c r="A318" s="33"/>
      <c r="B318" s="34"/>
      <c r="C318" s="227" t="s">
        <v>1070</v>
      </c>
      <c r="D318" s="227" t="s">
        <v>314</v>
      </c>
      <c r="E318" s="228" t="s">
        <v>978</v>
      </c>
      <c r="F318" s="229" t="s">
        <v>979</v>
      </c>
      <c r="G318" s="230" t="s">
        <v>980</v>
      </c>
      <c r="H318" s="231">
        <v>10</v>
      </c>
      <c r="I318" s="232"/>
      <c r="J318" s="233">
        <f t="shared" ref="J318:J348" si="70">ROUND(I318*H318,2)</f>
        <v>0</v>
      </c>
      <c r="K318" s="229" t="s">
        <v>1</v>
      </c>
      <c r="L318" s="234"/>
      <c r="M318" s="235" t="s">
        <v>1</v>
      </c>
      <c r="N318" s="236" t="s">
        <v>41</v>
      </c>
      <c r="O318" s="70"/>
      <c r="P318" s="194">
        <f t="shared" ref="P318:P348" si="71">O318*H318</f>
        <v>0</v>
      </c>
      <c r="Q318" s="194">
        <v>0</v>
      </c>
      <c r="R318" s="194">
        <f t="shared" ref="R318:R348" si="72">Q318*H318</f>
        <v>0</v>
      </c>
      <c r="S318" s="194">
        <v>0</v>
      </c>
      <c r="T318" s="195">
        <f t="shared" ref="T318:T348" si="73"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6" t="s">
        <v>317</v>
      </c>
      <c r="AT318" s="196" t="s">
        <v>314</v>
      </c>
      <c r="AU318" s="196" t="s">
        <v>86</v>
      </c>
      <c r="AY318" s="16" t="s">
        <v>142</v>
      </c>
      <c r="BE318" s="197">
        <f t="shared" ref="BE318:BE348" si="74">IF(N318="základní",J318,0)</f>
        <v>0</v>
      </c>
      <c r="BF318" s="197">
        <f t="shared" ref="BF318:BF348" si="75">IF(N318="snížená",J318,0)</f>
        <v>0</v>
      </c>
      <c r="BG318" s="197">
        <f t="shared" ref="BG318:BG348" si="76">IF(N318="zákl. přenesená",J318,0)</f>
        <v>0</v>
      </c>
      <c r="BH318" s="197">
        <f t="shared" ref="BH318:BH348" si="77">IF(N318="sníž. přenesená",J318,0)</f>
        <v>0</v>
      </c>
      <c r="BI318" s="197">
        <f t="shared" ref="BI318:BI348" si="78">IF(N318="nulová",J318,0)</f>
        <v>0</v>
      </c>
      <c r="BJ318" s="16" t="s">
        <v>84</v>
      </c>
      <c r="BK318" s="197">
        <f t="shared" ref="BK318:BK348" si="79">ROUND(I318*H318,2)</f>
        <v>0</v>
      </c>
      <c r="BL318" s="16" t="s">
        <v>193</v>
      </c>
      <c r="BM318" s="196" t="s">
        <v>1254</v>
      </c>
    </row>
    <row r="319" spans="1:65" s="2" customFormat="1" ht="33" customHeight="1">
      <c r="A319" s="33"/>
      <c r="B319" s="34"/>
      <c r="C319" s="185" t="s">
        <v>1255</v>
      </c>
      <c r="D319" s="185" t="s">
        <v>145</v>
      </c>
      <c r="E319" s="186" t="s">
        <v>981</v>
      </c>
      <c r="F319" s="187" t="s">
        <v>982</v>
      </c>
      <c r="G319" s="188" t="s">
        <v>160</v>
      </c>
      <c r="H319" s="189">
        <v>10</v>
      </c>
      <c r="I319" s="190"/>
      <c r="J319" s="191">
        <f t="shared" si="70"/>
        <v>0</v>
      </c>
      <c r="K319" s="187" t="s">
        <v>1</v>
      </c>
      <c r="L319" s="38"/>
      <c r="M319" s="192" t="s">
        <v>1</v>
      </c>
      <c r="N319" s="193" t="s">
        <v>41</v>
      </c>
      <c r="O319" s="70"/>
      <c r="P319" s="194">
        <f t="shared" si="71"/>
        <v>0</v>
      </c>
      <c r="Q319" s="194">
        <v>0</v>
      </c>
      <c r="R319" s="194">
        <f t="shared" si="72"/>
        <v>0</v>
      </c>
      <c r="S319" s="194">
        <v>0</v>
      </c>
      <c r="T319" s="195">
        <f t="shared" si="7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6" t="s">
        <v>193</v>
      </c>
      <c r="AT319" s="196" t="s">
        <v>145</v>
      </c>
      <c r="AU319" s="196" t="s">
        <v>86</v>
      </c>
      <c r="AY319" s="16" t="s">
        <v>142</v>
      </c>
      <c r="BE319" s="197">
        <f t="shared" si="74"/>
        <v>0</v>
      </c>
      <c r="BF319" s="197">
        <f t="shared" si="75"/>
        <v>0</v>
      </c>
      <c r="BG319" s="197">
        <f t="shared" si="76"/>
        <v>0</v>
      </c>
      <c r="BH319" s="197">
        <f t="shared" si="77"/>
        <v>0</v>
      </c>
      <c r="BI319" s="197">
        <f t="shared" si="78"/>
        <v>0</v>
      </c>
      <c r="BJ319" s="16" t="s">
        <v>84</v>
      </c>
      <c r="BK319" s="197">
        <f t="shared" si="79"/>
        <v>0</v>
      </c>
      <c r="BL319" s="16" t="s">
        <v>193</v>
      </c>
      <c r="BM319" s="196" t="s">
        <v>1256</v>
      </c>
    </row>
    <row r="320" spans="1:65" s="2" customFormat="1" ht="24.2" customHeight="1">
      <c r="A320" s="33"/>
      <c r="B320" s="34"/>
      <c r="C320" s="227" t="s">
        <v>1071</v>
      </c>
      <c r="D320" s="227" t="s">
        <v>314</v>
      </c>
      <c r="E320" s="228" t="s">
        <v>1257</v>
      </c>
      <c r="F320" s="229" t="s">
        <v>1258</v>
      </c>
      <c r="G320" s="230" t="s">
        <v>980</v>
      </c>
      <c r="H320" s="231">
        <v>10</v>
      </c>
      <c r="I320" s="232"/>
      <c r="J320" s="233">
        <f t="shared" si="70"/>
        <v>0</v>
      </c>
      <c r="K320" s="229" t="s">
        <v>1</v>
      </c>
      <c r="L320" s="234"/>
      <c r="M320" s="235" t="s">
        <v>1</v>
      </c>
      <c r="N320" s="236" t="s">
        <v>41</v>
      </c>
      <c r="O320" s="70"/>
      <c r="P320" s="194">
        <f t="shared" si="71"/>
        <v>0</v>
      </c>
      <c r="Q320" s="194">
        <v>0</v>
      </c>
      <c r="R320" s="194">
        <f t="shared" si="72"/>
        <v>0</v>
      </c>
      <c r="S320" s="194">
        <v>0</v>
      </c>
      <c r="T320" s="195">
        <f t="shared" si="7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6" t="s">
        <v>317</v>
      </c>
      <c r="AT320" s="196" t="s">
        <v>314</v>
      </c>
      <c r="AU320" s="196" t="s">
        <v>86</v>
      </c>
      <c r="AY320" s="16" t="s">
        <v>142</v>
      </c>
      <c r="BE320" s="197">
        <f t="shared" si="74"/>
        <v>0</v>
      </c>
      <c r="BF320" s="197">
        <f t="shared" si="75"/>
        <v>0</v>
      </c>
      <c r="BG320" s="197">
        <f t="shared" si="76"/>
        <v>0</v>
      </c>
      <c r="BH320" s="197">
        <f t="shared" si="77"/>
        <v>0</v>
      </c>
      <c r="BI320" s="197">
        <f t="shared" si="78"/>
        <v>0</v>
      </c>
      <c r="BJ320" s="16" t="s">
        <v>84</v>
      </c>
      <c r="BK320" s="197">
        <f t="shared" si="79"/>
        <v>0</v>
      </c>
      <c r="BL320" s="16" t="s">
        <v>193</v>
      </c>
      <c r="BM320" s="196" t="s">
        <v>1259</v>
      </c>
    </row>
    <row r="321" spans="1:65" s="2" customFormat="1" ht="16.5" customHeight="1">
      <c r="A321" s="33"/>
      <c r="B321" s="34"/>
      <c r="C321" s="227" t="s">
        <v>1260</v>
      </c>
      <c r="D321" s="227" t="s">
        <v>314</v>
      </c>
      <c r="E321" s="228" t="s">
        <v>1261</v>
      </c>
      <c r="F321" s="229" t="s">
        <v>1262</v>
      </c>
      <c r="G321" s="230" t="s">
        <v>980</v>
      </c>
      <c r="H321" s="231">
        <v>10</v>
      </c>
      <c r="I321" s="232"/>
      <c r="J321" s="233">
        <f t="shared" si="70"/>
        <v>0</v>
      </c>
      <c r="K321" s="229" t="s">
        <v>1</v>
      </c>
      <c r="L321" s="234"/>
      <c r="M321" s="235" t="s">
        <v>1</v>
      </c>
      <c r="N321" s="236" t="s">
        <v>41</v>
      </c>
      <c r="O321" s="70"/>
      <c r="P321" s="194">
        <f t="shared" si="71"/>
        <v>0</v>
      </c>
      <c r="Q321" s="194">
        <v>0</v>
      </c>
      <c r="R321" s="194">
        <f t="shared" si="72"/>
        <v>0</v>
      </c>
      <c r="S321" s="194">
        <v>0</v>
      </c>
      <c r="T321" s="195">
        <f t="shared" si="7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6" t="s">
        <v>317</v>
      </c>
      <c r="AT321" s="196" t="s">
        <v>314</v>
      </c>
      <c r="AU321" s="196" t="s">
        <v>86</v>
      </c>
      <c r="AY321" s="16" t="s">
        <v>142</v>
      </c>
      <c r="BE321" s="197">
        <f t="shared" si="74"/>
        <v>0</v>
      </c>
      <c r="BF321" s="197">
        <f t="shared" si="75"/>
        <v>0</v>
      </c>
      <c r="BG321" s="197">
        <f t="shared" si="76"/>
        <v>0</v>
      </c>
      <c r="BH321" s="197">
        <f t="shared" si="77"/>
        <v>0</v>
      </c>
      <c r="BI321" s="197">
        <f t="shared" si="78"/>
        <v>0</v>
      </c>
      <c r="BJ321" s="16" t="s">
        <v>84</v>
      </c>
      <c r="BK321" s="197">
        <f t="shared" si="79"/>
        <v>0</v>
      </c>
      <c r="BL321" s="16" t="s">
        <v>193</v>
      </c>
      <c r="BM321" s="196" t="s">
        <v>1263</v>
      </c>
    </row>
    <row r="322" spans="1:65" s="2" customFormat="1" ht="16.5" customHeight="1">
      <c r="A322" s="33"/>
      <c r="B322" s="34"/>
      <c r="C322" s="227" t="s">
        <v>1073</v>
      </c>
      <c r="D322" s="227" t="s">
        <v>314</v>
      </c>
      <c r="E322" s="228" t="s">
        <v>987</v>
      </c>
      <c r="F322" s="229" t="s">
        <v>988</v>
      </c>
      <c r="G322" s="230" t="s">
        <v>989</v>
      </c>
      <c r="H322" s="231">
        <v>10</v>
      </c>
      <c r="I322" s="232"/>
      <c r="J322" s="233">
        <f t="shared" si="70"/>
        <v>0</v>
      </c>
      <c r="K322" s="229" t="s">
        <v>1</v>
      </c>
      <c r="L322" s="234"/>
      <c r="M322" s="235" t="s">
        <v>1</v>
      </c>
      <c r="N322" s="236" t="s">
        <v>41</v>
      </c>
      <c r="O322" s="70"/>
      <c r="P322" s="194">
        <f t="shared" si="71"/>
        <v>0</v>
      </c>
      <c r="Q322" s="194">
        <v>0</v>
      </c>
      <c r="R322" s="194">
        <f t="shared" si="72"/>
        <v>0</v>
      </c>
      <c r="S322" s="194">
        <v>0</v>
      </c>
      <c r="T322" s="195">
        <f t="shared" si="7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6" t="s">
        <v>317</v>
      </c>
      <c r="AT322" s="196" t="s">
        <v>314</v>
      </c>
      <c r="AU322" s="196" t="s">
        <v>86</v>
      </c>
      <c r="AY322" s="16" t="s">
        <v>142</v>
      </c>
      <c r="BE322" s="197">
        <f t="shared" si="74"/>
        <v>0</v>
      </c>
      <c r="BF322" s="197">
        <f t="shared" si="75"/>
        <v>0</v>
      </c>
      <c r="BG322" s="197">
        <f t="shared" si="76"/>
        <v>0</v>
      </c>
      <c r="BH322" s="197">
        <f t="shared" si="77"/>
        <v>0</v>
      </c>
      <c r="BI322" s="197">
        <f t="shared" si="78"/>
        <v>0</v>
      </c>
      <c r="BJ322" s="16" t="s">
        <v>84</v>
      </c>
      <c r="BK322" s="197">
        <f t="shared" si="79"/>
        <v>0</v>
      </c>
      <c r="BL322" s="16" t="s">
        <v>193</v>
      </c>
      <c r="BM322" s="196" t="s">
        <v>1264</v>
      </c>
    </row>
    <row r="323" spans="1:65" s="2" customFormat="1" ht="24.2" customHeight="1">
      <c r="A323" s="33"/>
      <c r="B323" s="34"/>
      <c r="C323" s="185" t="s">
        <v>1265</v>
      </c>
      <c r="D323" s="185" t="s">
        <v>145</v>
      </c>
      <c r="E323" s="186" t="s">
        <v>990</v>
      </c>
      <c r="F323" s="187" t="s">
        <v>991</v>
      </c>
      <c r="G323" s="188" t="s">
        <v>992</v>
      </c>
      <c r="H323" s="189">
        <v>10</v>
      </c>
      <c r="I323" s="190"/>
      <c r="J323" s="191">
        <f t="shared" si="70"/>
        <v>0</v>
      </c>
      <c r="K323" s="187" t="s">
        <v>1</v>
      </c>
      <c r="L323" s="38"/>
      <c r="M323" s="192" t="s">
        <v>1</v>
      </c>
      <c r="N323" s="193" t="s">
        <v>41</v>
      </c>
      <c r="O323" s="70"/>
      <c r="P323" s="194">
        <f t="shared" si="71"/>
        <v>0</v>
      </c>
      <c r="Q323" s="194">
        <v>0</v>
      </c>
      <c r="R323" s="194">
        <f t="shared" si="72"/>
        <v>0</v>
      </c>
      <c r="S323" s="194">
        <v>0</v>
      </c>
      <c r="T323" s="195">
        <f t="shared" si="7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6" t="s">
        <v>193</v>
      </c>
      <c r="AT323" s="196" t="s">
        <v>145</v>
      </c>
      <c r="AU323" s="196" t="s">
        <v>86</v>
      </c>
      <c r="AY323" s="16" t="s">
        <v>142</v>
      </c>
      <c r="BE323" s="197">
        <f t="shared" si="74"/>
        <v>0</v>
      </c>
      <c r="BF323" s="197">
        <f t="shared" si="75"/>
        <v>0</v>
      </c>
      <c r="BG323" s="197">
        <f t="shared" si="76"/>
        <v>0</v>
      </c>
      <c r="BH323" s="197">
        <f t="shared" si="77"/>
        <v>0</v>
      </c>
      <c r="BI323" s="197">
        <f t="shared" si="78"/>
        <v>0</v>
      </c>
      <c r="BJ323" s="16" t="s">
        <v>84</v>
      </c>
      <c r="BK323" s="197">
        <f t="shared" si="79"/>
        <v>0</v>
      </c>
      <c r="BL323" s="16" t="s">
        <v>193</v>
      </c>
      <c r="BM323" s="196" t="s">
        <v>1266</v>
      </c>
    </row>
    <row r="324" spans="1:65" s="2" customFormat="1" ht="24.2" customHeight="1">
      <c r="A324" s="33"/>
      <c r="B324" s="34"/>
      <c r="C324" s="227" t="s">
        <v>1074</v>
      </c>
      <c r="D324" s="227" t="s">
        <v>314</v>
      </c>
      <c r="E324" s="228" t="s">
        <v>993</v>
      </c>
      <c r="F324" s="229" t="s">
        <v>994</v>
      </c>
      <c r="G324" s="230" t="s">
        <v>314</v>
      </c>
      <c r="H324" s="231">
        <v>50</v>
      </c>
      <c r="I324" s="232"/>
      <c r="J324" s="233">
        <f t="shared" si="70"/>
        <v>0</v>
      </c>
      <c r="K324" s="229" t="s">
        <v>1</v>
      </c>
      <c r="L324" s="234"/>
      <c r="M324" s="235" t="s">
        <v>1</v>
      </c>
      <c r="N324" s="236" t="s">
        <v>41</v>
      </c>
      <c r="O324" s="70"/>
      <c r="P324" s="194">
        <f t="shared" si="71"/>
        <v>0</v>
      </c>
      <c r="Q324" s="194">
        <v>0</v>
      </c>
      <c r="R324" s="194">
        <f t="shared" si="72"/>
        <v>0</v>
      </c>
      <c r="S324" s="194">
        <v>0</v>
      </c>
      <c r="T324" s="195">
        <f t="shared" si="7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6" t="s">
        <v>317</v>
      </c>
      <c r="AT324" s="196" t="s">
        <v>314</v>
      </c>
      <c r="AU324" s="196" t="s">
        <v>86</v>
      </c>
      <c r="AY324" s="16" t="s">
        <v>142</v>
      </c>
      <c r="BE324" s="197">
        <f t="shared" si="74"/>
        <v>0</v>
      </c>
      <c r="BF324" s="197">
        <f t="shared" si="75"/>
        <v>0</v>
      </c>
      <c r="BG324" s="197">
        <f t="shared" si="76"/>
        <v>0</v>
      </c>
      <c r="BH324" s="197">
        <f t="shared" si="77"/>
        <v>0</v>
      </c>
      <c r="BI324" s="197">
        <f t="shared" si="78"/>
        <v>0</v>
      </c>
      <c r="BJ324" s="16" t="s">
        <v>84</v>
      </c>
      <c r="BK324" s="197">
        <f t="shared" si="79"/>
        <v>0</v>
      </c>
      <c r="BL324" s="16" t="s">
        <v>193</v>
      </c>
      <c r="BM324" s="196" t="s">
        <v>1267</v>
      </c>
    </row>
    <row r="325" spans="1:65" s="2" customFormat="1" ht="24.2" customHeight="1">
      <c r="A325" s="33"/>
      <c r="B325" s="34"/>
      <c r="C325" s="185" t="s">
        <v>1268</v>
      </c>
      <c r="D325" s="185" t="s">
        <v>145</v>
      </c>
      <c r="E325" s="186" t="s">
        <v>995</v>
      </c>
      <c r="F325" s="187" t="s">
        <v>996</v>
      </c>
      <c r="G325" s="188" t="s">
        <v>293</v>
      </c>
      <c r="H325" s="189">
        <v>50</v>
      </c>
      <c r="I325" s="190"/>
      <c r="J325" s="191">
        <f t="shared" si="70"/>
        <v>0</v>
      </c>
      <c r="K325" s="187" t="s">
        <v>1</v>
      </c>
      <c r="L325" s="38"/>
      <c r="M325" s="192" t="s">
        <v>1</v>
      </c>
      <c r="N325" s="193" t="s">
        <v>41</v>
      </c>
      <c r="O325" s="70"/>
      <c r="P325" s="194">
        <f t="shared" si="71"/>
        <v>0</v>
      </c>
      <c r="Q325" s="194">
        <v>0</v>
      </c>
      <c r="R325" s="194">
        <f t="shared" si="72"/>
        <v>0</v>
      </c>
      <c r="S325" s="194">
        <v>0</v>
      </c>
      <c r="T325" s="195">
        <f t="shared" si="7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6" t="s">
        <v>193</v>
      </c>
      <c r="AT325" s="196" t="s">
        <v>145</v>
      </c>
      <c r="AU325" s="196" t="s">
        <v>86</v>
      </c>
      <c r="AY325" s="16" t="s">
        <v>142</v>
      </c>
      <c r="BE325" s="197">
        <f t="shared" si="74"/>
        <v>0</v>
      </c>
      <c r="BF325" s="197">
        <f t="shared" si="75"/>
        <v>0</v>
      </c>
      <c r="BG325" s="197">
        <f t="shared" si="76"/>
        <v>0</v>
      </c>
      <c r="BH325" s="197">
        <f t="shared" si="77"/>
        <v>0</v>
      </c>
      <c r="BI325" s="197">
        <f t="shared" si="78"/>
        <v>0</v>
      </c>
      <c r="BJ325" s="16" t="s">
        <v>84</v>
      </c>
      <c r="BK325" s="197">
        <f t="shared" si="79"/>
        <v>0</v>
      </c>
      <c r="BL325" s="16" t="s">
        <v>193</v>
      </c>
      <c r="BM325" s="196" t="s">
        <v>1269</v>
      </c>
    </row>
    <row r="326" spans="1:65" s="2" customFormat="1" ht="16.5" customHeight="1">
      <c r="A326" s="33"/>
      <c r="B326" s="34"/>
      <c r="C326" s="227" t="s">
        <v>1076</v>
      </c>
      <c r="D326" s="227" t="s">
        <v>314</v>
      </c>
      <c r="E326" s="228" t="s">
        <v>997</v>
      </c>
      <c r="F326" s="229" t="s">
        <v>998</v>
      </c>
      <c r="G326" s="230" t="s">
        <v>293</v>
      </c>
      <c r="H326" s="231">
        <v>30</v>
      </c>
      <c r="I326" s="232"/>
      <c r="J326" s="233">
        <f t="shared" si="70"/>
        <v>0</v>
      </c>
      <c r="K326" s="229" t="s">
        <v>1</v>
      </c>
      <c r="L326" s="234"/>
      <c r="M326" s="235" t="s">
        <v>1</v>
      </c>
      <c r="N326" s="236" t="s">
        <v>41</v>
      </c>
      <c r="O326" s="70"/>
      <c r="P326" s="194">
        <f t="shared" si="71"/>
        <v>0</v>
      </c>
      <c r="Q326" s="194">
        <v>0</v>
      </c>
      <c r="R326" s="194">
        <f t="shared" si="72"/>
        <v>0</v>
      </c>
      <c r="S326" s="194">
        <v>0</v>
      </c>
      <c r="T326" s="195">
        <f t="shared" si="7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6" t="s">
        <v>317</v>
      </c>
      <c r="AT326" s="196" t="s">
        <v>314</v>
      </c>
      <c r="AU326" s="196" t="s">
        <v>86</v>
      </c>
      <c r="AY326" s="16" t="s">
        <v>142</v>
      </c>
      <c r="BE326" s="197">
        <f t="shared" si="74"/>
        <v>0</v>
      </c>
      <c r="BF326" s="197">
        <f t="shared" si="75"/>
        <v>0</v>
      </c>
      <c r="BG326" s="197">
        <f t="shared" si="76"/>
        <v>0</v>
      </c>
      <c r="BH326" s="197">
        <f t="shared" si="77"/>
        <v>0</v>
      </c>
      <c r="BI326" s="197">
        <f t="shared" si="78"/>
        <v>0</v>
      </c>
      <c r="BJ326" s="16" t="s">
        <v>84</v>
      </c>
      <c r="BK326" s="197">
        <f t="shared" si="79"/>
        <v>0</v>
      </c>
      <c r="BL326" s="16" t="s">
        <v>193</v>
      </c>
      <c r="BM326" s="196" t="s">
        <v>1270</v>
      </c>
    </row>
    <row r="327" spans="1:65" s="2" customFormat="1" ht="24.2" customHeight="1">
      <c r="A327" s="33"/>
      <c r="B327" s="34"/>
      <c r="C327" s="185" t="s">
        <v>1271</v>
      </c>
      <c r="D327" s="185" t="s">
        <v>145</v>
      </c>
      <c r="E327" s="186" t="s">
        <v>999</v>
      </c>
      <c r="F327" s="187" t="s">
        <v>1000</v>
      </c>
      <c r="G327" s="188" t="s">
        <v>293</v>
      </c>
      <c r="H327" s="189">
        <v>30</v>
      </c>
      <c r="I327" s="190"/>
      <c r="J327" s="191">
        <f t="shared" si="70"/>
        <v>0</v>
      </c>
      <c r="K327" s="187" t="s">
        <v>1</v>
      </c>
      <c r="L327" s="38"/>
      <c r="M327" s="192" t="s">
        <v>1</v>
      </c>
      <c r="N327" s="193" t="s">
        <v>41</v>
      </c>
      <c r="O327" s="70"/>
      <c r="P327" s="194">
        <f t="shared" si="71"/>
        <v>0</v>
      </c>
      <c r="Q327" s="194">
        <v>0</v>
      </c>
      <c r="R327" s="194">
        <f t="shared" si="72"/>
        <v>0</v>
      </c>
      <c r="S327" s="194">
        <v>0</v>
      </c>
      <c r="T327" s="195">
        <f t="shared" si="73"/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6" t="s">
        <v>193</v>
      </c>
      <c r="AT327" s="196" t="s">
        <v>145</v>
      </c>
      <c r="AU327" s="196" t="s">
        <v>86</v>
      </c>
      <c r="AY327" s="16" t="s">
        <v>142</v>
      </c>
      <c r="BE327" s="197">
        <f t="shared" si="74"/>
        <v>0</v>
      </c>
      <c r="BF327" s="197">
        <f t="shared" si="75"/>
        <v>0</v>
      </c>
      <c r="BG327" s="197">
        <f t="shared" si="76"/>
        <v>0</v>
      </c>
      <c r="BH327" s="197">
        <f t="shared" si="77"/>
        <v>0</v>
      </c>
      <c r="BI327" s="197">
        <f t="shared" si="78"/>
        <v>0</v>
      </c>
      <c r="BJ327" s="16" t="s">
        <v>84</v>
      </c>
      <c r="BK327" s="197">
        <f t="shared" si="79"/>
        <v>0</v>
      </c>
      <c r="BL327" s="16" t="s">
        <v>193</v>
      </c>
      <c r="BM327" s="196" t="s">
        <v>1272</v>
      </c>
    </row>
    <row r="328" spans="1:65" s="2" customFormat="1" ht="16.5" customHeight="1">
      <c r="A328" s="33"/>
      <c r="B328" s="34"/>
      <c r="C328" s="227" t="s">
        <v>1077</v>
      </c>
      <c r="D328" s="227" t="s">
        <v>314</v>
      </c>
      <c r="E328" s="228" t="s">
        <v>1003</v>
      </c>
      <c r="F328" s="229" t="s">
        <v>1004</v>
      </c>
      <c r="G328" s="230" t="s">
        <v>293</v>
      </c>
      <c r="H328" s="231">
        <v>89</v>
      </c>
      <c r="I328" s="232"/>
      <c r="J328" s="233">
        <f t="shared" si="70"/>
        <v>0</v>
      </c>
      <c r="K328" s="229" t="s">
        <v>1</v>
      </c>
      <c r="L328" s="234"/>
      <c r="M328" s="235" t="s">
        <v>1</v>
      </c>
      <c r="N328" s="236" t="s">
        <v>41</v>
      </c>
      <c r="O328" s="70"/>
      <c r="P328" s="194">
        <f t="shared" si="71"/>
        <v>0</v>
      </c>
      <c r="Q328" s="194">
        <v>0</v>
      </c>
      <c r="R328" s="194">
        <f t="shared" si="72"/>
        <v>0</v>
      </c>
      <c r="S328" s="194">
        <v>0</v>
      </c>
      <c r="T328" s="195">
        <f t="shared" si="73"/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6" t="s">
        <v>317</v>
      </c>
      <c r="AT328" s="196" t="s">
        <v>314</v>
      </c>
      <c r="AU328" s="196" t="s">
        <v>86</v>
      </c>
      <c r="AY328" s="16" t="s">
        <v>142</v>
      </c>
      <c r="BE328" s="197">
        <f t="shared" si="74"/>
        <v>0</v>
      </c>
      <c r="BF328" s="197">
        <f t="shared" si="75"/>
        <v>0</v>
      </c>
      <c r="BG328" s="197">
        <f t="shared" si="76"/>
        <v>0</v>
      </c>
      <c r="BH328" s="197">
        <f t="shared" si="77"/>
        <v>0</v>
      </c>
      <c r="BI328" s="197">
        <f t="shared" si="78"/>
        <v>0</v>
      </c>
      <c r="BJ328" s="16" t="s">
        <v>84</v>
      </c>
      <c r="BK328" s="197">
        <f t="shared" si="79"/>
        <v>0</v>
      </c>
      <c r="BL328" s="16" t="s">
        <v>193</v>
      </c>
      <c r="BM328" s="196" t="s">
        <v>1273</v>
      </c>
    </row>
    <row r="329" spans="1:65" s="2" customFormat="1" ht="24.2" customHeight="1">
      <c r="A329" s="33"/>
      <c r="B329" s="34"/>
      <c r="C329" s="185" t="s">
        <v>1274</v>
      </c>
      <c r="D329" s="185" t="s">
        <v>145</v>
      </c>
      <c r="E329" s="186" t="s">
        <v>1005</v>
      </c>
      <c r="F329" s="187" t="s">
        <v>1006</v>
      </c>
      <c r="G329" s="188" t="s">
        <v>293</v>
      </c>
      <c r="H329" s="189">
        <v>89</v>
      </c>
      <c r="I329" s="190"/>
      <c r="J329" s="191">
        <f t="shared" si="70"/>
        <v>0</v>
      </c>
      <c r="K329" s="187" t="s">
        <v>1</v>
      </c>
      <c r="L329" s="38"/>
      <c r="M329" s="192" t="s">
        <v>1</v>
      </c>
      <c r="N329" s="193" t="s">
        <v>41</v>
      </c>
      <c r="O329" s="70"/>
      <c r="P329" s="194">
        <f t="shared" si="71"/>
        <v>0</v>
      </c>
      <c r="Q329" s="194">
        <v>0</v>
      </c>
      <c r="R329" s="194">
        <f t="shared" si="72"/>
        <v>0</v>
      </c>
      <c r="S329" s="194">
        <v>0</v>
      </c>
      <c r="T329" s="195">
        <f t="shared" si="73"/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6" t="s">
        <v>193</v>
      </c>
      <c r="AT329" s="196" t="s">
        <v>145</v>
      </c>
      <c r="AU329" s="196" t="s">
        <v>86</v>
      </c>
      <c r="AY329" s="16" t="s">
        <v>142</v>
      </c>
      <c r="BE329" s="197">
        <f t="shared" si="74"/>
        <v>0</v>
      </c>
      <c r="BF329" s="197">
        <f t="shared" si="75"/>
        <v>0</v>
      </c>
      <c r="BG329" s="197">
        <f t="shared" si="76"/>
        <v>0</v>
      </c>
      <c r="BH329" s="197">
        <f t="shared" si="77"/>
        <v>0</v>
      </c>
      <c r="BI329" s="197">
        <f t="shared" si="78"/>
        <v>0</v>
      </c>
      <c r="BJ329" s="16" t="s">
        <v>84</v>
      </c>
      <c r="BK329" s="197">
        <f t="shared" si="79"/>
        <v>0</v>
      </c>
      <c r="BL329" s="16" t="s">
        <v>193</v>
      </c>
      <c r="BM329" s="196" t="s">
        <v>1275</v>
      </c>
    </row>
    <row r="330" spans="1:65" s="2" customFormat="1" ht="24.2" customHeight="1">
      <c r="A330" s="33"/>
      <c r="B330" s="34"/>
      <c r="C330" s="227" t="s">
        <v>1079</v>
      </c>
      <c r="D330" s="227" t="s">
        <v>314</v>
      </c>
      <c r="E330" s="228" t="s">
        <v>1007</v>
      </c>
      <c r="F330" s="229" t="s">
        <v>1008</v>
      </c>
      <c r="G330" s="230" t="s">
        <v>980</v>
      </c>
      <c r="H330" s="231">
        <v>20</v>
      </c>
      <c r="I330" s="232"/>
      <c r="J330" s="233">
        <f t="shared" si="70"/>
        <v>0</v>
      </c>
      <c r="K330" s="229" t="s">
        <v>1</v>
      </c>
      <c r="L330" s="234"/>
      <c r="M330" s="235" t="s">
        <v>1</v>
      </c>
      <c r="N330" s="236" t="s">
        <v>41</v>
      </c>
      <c r="O330" s="70"/>
      <c r="P330" s="194">
        <f t="shared" si="71"/>
        <v>0</v>
      </c>
      <c r="Q330" s="194">
        <v>0</v>
      </c>
      <c r="R330" s="194">
        <f t="shared" si="72"/>
        <v>0</v>
      </c>
      <c r="S330" s="194">
        <v>0</v>
      </c>
      <c r="T330" s="195">
        <f t="shared" si="73"/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6" t="s">
        <v>317</v>
      </c>
      <c r="AT330" s="196" t="s">
        <v>314</v>
      </c>
      <c r="AU330" s="196" t="s">
        <v>86</v>
      </c>
      <c r="AY330" s="16" t="s">
        <v>142</v>
      </c>
      <c r="BE330" s="197">
        <f t="shared" si="74"/>
        <v>0</v>
      </c>
      <c r="BF330" s="197">
        <f t="shared" si="75"/>
        <v>0</v>
      </c>
      <c r="BG330" s="197">
        <f t="shared" si="76"/>
        <v>0</v>
      </c>
      <c r="BH330" s="197">
        <f t="shared" si="77"/>
        <v>0</v>
      </c>
      <c r="BI330" s="197">
        <f t="shared" si="78"/>
        <v>0</v>
      </c>
      <c r="BJ330" s="16" t="s">
        <v>84</v>
      </c>
      <c r="BK330" s="197">
        <f t="shared" si="79"/>
        <v>0</v>
      </c>
      <c r="BL330" s="16" t="s">
        <v>193</v>
      </c>
      <c r="BM330" s="196" t="s">
        <v>1276</v>
      </c>
    </row>
    <row r="331" spans="1:65" s="2" customFormat="1" ht="24.2" customHeight="1">
      <c r="A331" s="33"/>
      <c r="B331" s="34"/>
      <c r="C331" s="185" t="s">
        <v>1277</v>
      </c>
      <c r="D331" s="185" t="s">
        <v>145</v>
      </c>
      <c r="E331" s="186" t="s">
        <v>1009</v>
      </c>
      <c r="F331" s="187" t="s">
        <v>1010</v>
      </c>
      <c r="G331" s="188" t="s">
        <v>160</v>
      </c>
      <c r="H331" s="189">
        <v>20</v>
      </c>
      <c r="I331" s="190"/>
      <c r="J331" s="191">
        <f t="shared" si="70"/>
        <v>0</v>
      </c>
      <c r="K331" s="187" t="s">
        <v>1</v>
      </c>
      <c r="L331" s="38"/>
      <c r="M331" s="192" t="s">
        <v>1</v>
      </c>
      <c r="N331" s="193" t="s">
        <v>41</v>
      </c>
      <c r="O331" s="70"/>
      <c r="P331" s="194">
        <f t="shared" si="71"/>
        <v>0</v>
      </c>
      <c r="Q331" s="194">
        <v>0</v>
      </c>
      <c r="R331" s="194">
        <f t="shared" si="72"/>
        <v>0</v>
      </c>
      <c r="S331" s="194">
        <v>0</v>
      </c>
      <c r="T331" s="195">
        <f t="shared" si="73"/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6" t="s">
        <v>193</v>
      </c>
      <c r="AT331" s="196" t="s">
        <v>145</v>
      </c>
      <c r="AU331" s="196" t="s">
        <v>86</v>
      </c>
      <c r="AY331" s="16" t="s">
        <v>142</v>
      </c>
      <c r="BE331" s="197">
        <f t="shared" si="74"/>
        <v>0</v>
      </c>
      <c r="BF331" s="197">
        <f t="shared" si="75"/>
        <v>0</v>
      </c>
      <c r="BG331" s="197">
        <f t="shared" si="76"/>
        <v>0</v>
      </c>
      <c r="BH331" s="197">
        <f t="shared" si="77"/>
        <v>0</v>
      </c>
      <c r="BI331" s="197">
        <f t="shared" si="78"/>
        <v>0</v>
      </c>
      <c r="BJ331" s="16" t="s">
        <v>84</v>
      </c>
      <c r="BK331" s="197">
        <f t="shared" si="79"/>
        <v>0</v>
      </c>
      <c r="BL331" s="16" t="s">
        <v>193</v>
      </c>
      <c r="BM331" s="196" t="s">
        <v>1278</v>
      </c>
    </row>
    <row r="332" spans="1:65" s="2" customFormat="1" ht="16.5" customHeight="1">
      <c r="A332" s="33"/>
      <c r="B332" s="34"/>
      <c r="C332" s="227" t="s">
        <v>1080</v>
      </c>
      <c r="D332" s="227" t="s">
        <v>314</v>
      </c>
      <c r="E332" s="228" t="s">
        <v>1011</v>
      </c>
      <c r="F332" s="229" t="s">
        <v>1012</v>
      </c>
      <c r="G332" s="230" t="s">
        <v>1013</v>
      </c>
      <c r="H332" s="231">
        <v>20</v>
      </c>
      <c r="I332" s="232"/>
      <c r="J332" s="233">
        <f t="shared" si="70"/>
        <v>0</v>
      </c>
      <c r="K332" s="229" t="s">
        <v>1</v>
      </c>
      <c r="L332" s="234"/>
      <c r="M332" s="235" t="s">
        <v>1</v>
      </c>
      <c r="N332" s="236" t="s">
        <v>41</v>
      </c>
      <c r="O332" s="70"/>
      <c r="P332" s="194">
        <f t="shared" si="71"/>
        <v>0</v>
      </c>
      <c r="Q332" s="194">
        <v>0</v>
      </c>
      <c r="R332" s="194">
        <f t="shared" si="72"/>
        <v>0</v>
      </c>
      <c r="S332" s="194">
        <v>0</v>
      </c>
      <c r="T332" s="195">
        <f t="shared" si="73"/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6" t="s">
        <v>317</v>
      </c>
      <c r="AT332" s="196" t="s">
        <v>314</v>
      </c>
      <c r="AU332" s="196" t="s">
        <v>86</v>
      </c>
      <c r="AY332" s="16" t="s">
        <v>142</v>
      </c>
      <c r="BE332" s="197">
        <f t="shared" si="74"/>
        <v>0</v>
      </c>
      <c r="BF332" s="197">
        <f t="shared" si="75"/>
        <v>0</v>
      </c>
      <c r="BG332" s="197">
        <f t="shared" si="76"/>
        <v>0</v>
      </c>
      <c r="BH332" s="197">
        <f t="shared" si="77"/>
        <v>0</v>
      </c>
      <c r="BI332" s="197">
        <f t="shared" si="78"/>
        <v>0</v>
      </c>
      <c r="BJ332" s="16" t="s">
        <v>84</v>
      </c>
      <c r="BK332" s="197">
        <f t="shared" si="79"/>
        <v>0</v>
      </c>
      <c r="BL332" s="16" t="s">
        <v>193</v>
      </c>
      <c r="BM332" s="196" t="s">
        <v>1279</v>
      </c>
    </row>
    <row r="333" spans="1:65" s="2" customFormat="1" ht="16.5" customHeight="1">
      <c r="A333" s="33"/>
      <c r="B333" s="34"/>
      <c r="C333" s="227" t="s">
        <v>1280</v>
      </c>
      <c r="D333" s="227" t="s">
        <v>314</v>
      </c>
      <c r="E333" s="228" t="s">
        <v>1014</v>
      </c>
      <c r="F333" s="229" t="s">
        <v>1015</v>
      </c>
      <c r="G333" s="230" t="s">
        <v>992</v>
      </c>
      <c r="H333" s="231">
        <v>104</v>
      </c>
      <c r="I333" s="232"/>
      <c r="J333" s="233">
        <f t="shared" si="70"/>
        <v>0</v>
      </c>
      <c r="K333" s="229" t="s">
        <v>1</v>
      </c>
      <c r="L333" s="234"/>
      <c r="M333" s="235" t="s">
        <v>1</v>
      </c>
      <c r="N333" s="236" t="s">
        <v>41</v>
      </c>
      <c r="O333" s="70"/>
      <c r="P333" s="194">
        <f t="shared" si="71"/>
        <v>0</v>
      </c>
      <c r="Q333" s="194">
        <v>0</v>
      </c>
      <c r="R333" s="194">
        <f t="shared" si="72"/>
        <v>0</v>
      </c>
      <c r="S333" s="194">
        <v>0</v>
      </c>
      <c r="T333" s="195">
        <f t="shared" si="73"/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6" t="s">
        <v>317</v>
      </c>
      <c r="AT333" s="196" t="s">
        <v>314</v>
      </c>
      <c r="AU333" s="196" t="s">
        <v>86</v>
      </c>
      <c r="AY333" s="16" t="s">
        <v>142</v>
      </c>
      <c r="BE333" s="197">
        <f t="shared" si="74"/>
        <v>0</v>
      </c>
      <c r="BF333" s="197">
        <f t="shared" si="75"/>
        <v>0</v>
      </c>
      <c r="BG333" s="197">
        <f t="shared" si="76"/>
        <v>0</v>
      </c>
      <c r="BH333" s="197">
        <f t="shared" si="77"/>
        <v>0</v>
      </c>
      <c r="BI333" s="197">
        <f t="shared" si="78"/>
        <v>0</v>
      </c>
      <c r="BJ333" s="16" t="s">
        <v>84</v>
      </c>
      <c r="BK333" s="197">
        <f t="shared" si="79"/>
        <v>0</v>
      </c>
      <c r="BL333" s="16" t="s">
        <v>193</v>
      </c>
      <c r="BM333" s="196" t="s">
        <v>1281</v>
      </c>
    </row>
    <row r="334" spans="1:65" s="2" customFormat="1" ht="24.2" customHeight="1">
      <c r="A334" s="33"/>
      <c r="B334" s="34"/>
      <c r="C334" s="185" t="s">
        <v>1082</v>
      </c>
      <c r="D334" s="185" t="s">
        <v>145</v>
      </c>
      <c r="E334" s="186" t="s">
        <v>1016</v>
      </c>
      <c r="F334" s="187" t="s">
        <v>1017</v>
      </c>
      <c r="G334" s="188" t="s">
        <v>160</v>
      </c>
      <c r="H334" s="189">
        <v>104</v>
      </c>
      <c r="I334" s="190"/>
      <c r="J334" s="191">
        <f t="shared" si="70"/>
        <v>0</v>
      </c>
      <c r="K334" s="187" t="s">
        <v>1</v>
      </c>
      <c r="L334" s="38"/>
      <c r="M334" s="192" t="s">
        <v>1</v>
      </c>
      <c r="N334" s="193" t="s">
        <v>41</v>
      </c>
      <c r="O334" s="70"/>
      <c r="P334" s="194">
        <f t="shared" si="71"/>
        <v>0</v>
      </c>
      <c r="Q334" s="194">
        <v>0</v>
      </c>
      <c r="R334" s="194">
        <f t="shared" si="72"/>
        <v>0</v>
      </c>
      <c r="S334" s="194">
        <v>0</v>
      </c>
      <c r="T334" s="195">
        <f t="shared" si="73"/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6" t="s">
        <v>193</v>
      </c>
      <c r="AT334" s="196" t="s">
        <v>145</v>
      </c>
      <c r="AU334" s="196" t="s">
        <v>86</v>
      </c>
      <c r="AY334" s="16" t="s">
        <v>142</v>
      </c>
      <c r="BE334" s="197">
        <f t="shared" si="74"/>
        <v>0</v>
      </c>
      <c r="BF334" s="197">
        <f t="shared" si="75"/>
        <v>0</v>
      </c>
      <c r="BG334" s="197">
        <f t="shared" si="76"/>
        <v>0</v>
      </c>
      <c r="BH334" s="197">
        <f t="shared" si="77"/>
        <v>0</v>
      </c>
      <c r="BI334" s="197">
        <f t="shared" si="78"/>
        <v>0</v>
      </c>
      <c r="BJ334" s="16" t="s">
        <v>84</v>
      </c>
      <c r="BK334" s="197">
        <f t="shared" si="79"/>
        <v>0</v>
      </c>
      <c r="BL334" s="16" t="s">
        <v>193</v>
      </c>
      <c r="BM334" s="196" t="s">
        <v>1282</v>
      </c>
    </row>
    <row r="335" spans="1:65" s="2" customFormat="1" ht="16.5" customHeight="1">
      <c r="A335" s="33"/>
      <c r="B335" s="34"/>
      <c r="C335" s="227" t="s">
        <v>1283</v>
      </c>
      <c r="D335" s="227" t="s">
        <v>314</v>
      </c>
      <c r="E335" s="228" t="s">
        <v>1018</v>
      </c>
      <c r="F335" s="229" t="s">
        <v>1019</v>
      </c>
      <c r="G335" s="230" t="s">
        <v>992</v>
      </c>
      <c r="H335" s="231">
        <v>14</v>
      </c>
      <c r="I335" s="232"/>
      <c r="J335" s="233">
        <f t="shared" si="70"/>
        <v>0</v>
      </c>
      <c r="K335" s="229" t="s">
        <v>1</v>
      </c>
      <c r="L335" s="234"/>
      <c r="M335" s="235" t="s">
        <v>1</v>
      </c>
      <c r="N335" s="236" t="s">
        <v>41</v>
      </c>
      <c r="O335" s="70"/>
      <c r="P335" s="194">
        <f t="shared" si="71"/>
        <v>0</v>
      </c>
      <c r="Q335" s="194">
        <v>0</v>
      </c>
      <c r="R335" s="194">
        <f t="shared" si="72"/>
        <v>0</v>
      </c>
      <c r="S335" s="194">
        <v>0</v>
      </c>
      <c r="T335" s="195">
        <f t="shared" si="73"/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6" t="s">
        <v>317</v>
      </c>
      <c r="AT335" s="196" t="s">
        <v>314</v>
      </c>
      <c r="AU335" s="196" t="s">
        <v>86</v>
      </c>
      <c r="AY335" s="16" t="s">
        <v>142</v>
      </c>
      <c r="BE335" s="197">
        <f t="shared" si="74"/>
        <v>0</v>
      </c>
      <c r="BF335" s="197">
        <f t="shared" si="75"/>
        <v>0</v>
      </c>
      <c r="BG335" s="197">
        <f t="shared" si="76"/>
        <v>0</v>
      </c>
      <c r="BH335" s="197">
        <f t="shared" si="77"/>
        <v>0</v>
      </c>
      <c r="BI335" s="197">
        <f t="shared" si="78"/>
        <v>0</v>
      </c>
      <c r="BJ335" s="16" t="s">
        <v>84</v>
      </c>
      <c r="BK335" s="197">
        <f t="shared" si="79"/>
        <v>0</v>
      </c>
      <c r="BL335" s="16" t="s">
        <v>193</v>
      </c>
      <c r="BM335" s="196" t="s">
        <v>1284</v>
      </c>
    </row>
    <row r="336" spans="1:65" s="2" customFormat="1" ht="24.2" customHeight="1">
      <c r="A336" s="33"/>
      <c r="B336" s="34"/>
      <c r="C336" s="185" t="s">
        <v>1083</v>
      </c>
      <c r="D336" s="185" t="s">
        <v>145</v>
      </c>
      <c r="E336" s="186" t="s">
        <v>1020</v>
      </c>
      <c r="F336" s="187" t="s">
        <v>1021</v>
      </c>
      <c r="G336" s="188" t="s">
        <v>160</v>
      </c>
      <c r="H336" s="189">
        <v>14</v>
      </c>
      <c r="I336" s="190"/>
      <c r="J336" s="191">
        <f t="shared" si="70"/>
        <v>0</v>
      </c>
      <c r="K336" s="187" t="s">
        <v>1</v>
      </c>
      <c r="L336" s="38"/>
      <c r="M336" s="192" t="s">
        <v>1</v>
      </c>
      <c r="N336" s="193" t="s">
        <v>41</v>
      </c>
      <c r="O336" s="70"/>
      <c r="P336" s="194">
        <f t="shared" si="71"/>
        <v>0</v>
      </c>
      <c r="Q336" s="194">
        <v>0</v>
      </c>
      <c r="R336" s="194">
        <f t="shared" si="72"/>
        <v>0</v>
      </c>
      <c r="S336" s="194">
        <v>0</v>
      </c>
      <c r="T336" s="195">
        <f t="shared" si="73"/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6" t="s">
        <v>193</v>
      </c>
      <c r="AT336" s="196" t="s">
        <v>145</v>
      </c>
      <c r="AU336" s="196" t="s">
        <v>86</v>
      </c>
      <c r="AY336" s="16" t="s">
        <v>142</v>
      </c>
      <c r="BE336" s="197">
        <f t="shared" si="74"/>
        <v>0</v>
      </c>
      <c r="BF336" s="197">
        <f t="shared" si="75"/>
        <v>0</v>
      </c>
      <c r="BG336" s="197">
        <f t="shared" si="76"/>
        <v>0</v>
      </c>
      <c r="BH336" s="197">
        <f t="shared" si="77"/>
        <v>0</v>
      </c>
      <c r="BI336" s="197">
        <f t="shared" si="78"/>
        <v>0</v>
      </c>
      <c r="BJ336" s="16" t="s">
        <v>84</v>
      </c>
      <c r="BK336" s="197">
        <f t="shared" si="79"/>
        <v>0</v>
      </c>
      <c r="BL336" s="16" t="s">
        <v>193</v>
      </c>
      <c r="BM336" s="196" t="s">
        <v>1285</v>
      </c>
    </row>
    <row r="337" spans="1:65" s="2" customFormat="1" ht="16.5" customHeight="1">
      <c r="A337" s="33"/>
      <c r="B337" s="34"/>
      <c r="C337" s="227" t="s">
        <v>1286</v>
      </c>
      <c r="D337" s="227" t="s">
        <v>314</v>
      </c>
      <c r="E337" s="228" t="s">
        <v>1022</v>
      </c>
      <c r="F337" s="229" t="s">
        <v>1023</v>
      </c>
      <c r="G337" s="230" t="s">
        <v>992</v>
      </c>
      <c r="H337" s="231">
        <v>4</v>
      </c>
      <c r="I337" s="232"/>
      <c r="J337" s="233">
        <f t="shared" si="70"/>
        <v>0</v>
      </c>
      <c r="K337" s="229" t="s">
        <v>1</v>
      </c>
      <c r="L337" s="234"/>
      <c r="M337" s="235" t="s">
        <v>1</v>
      </c>
      <c r="N337" s="236" t="s">
        <v>41</v>
      </c>
      <c r="O337" s="70"/>
      <c r="P337" s="194">
        <f t="shared" si="71"/>
        <v>0</v>
      </c>
      <c r="Q337" s="194">
        <v>0</v>
      </c>
      <c r="R337" s="194">
        <f t="shared" si="72"/>
        <v>0</v>
      </c>
      <c r="S337" s="194">
        <v>0</v>
      </c>
      <c r="T337" s="195">
        <f t="shared" si="73"/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6" t="s">
        <v>317</v>
      </c>
      <c r="AT337" s="196" t="s">
        <v>314</v>
      </c>
      <c r="AU337" s="196" t="s">
        <v>86</v>
      </c>
      <c r="AY337" s="16" t="s">
        <v>142</v>
      </c>
      <c r="BE337" s="197">
        <f t="shared" si="74"/>
        <v>0</v>
      </c>
      <c r="BF337" s="197">
        <f t="shared" si="75"/>
        <v>0</v>
      </c>
      <c r="BG337" s="197">
        <f t="shared" si="76"/>
        <v>0</v>
      </c>
      <c r="BH337" s="197">
        <f t="shared" si="77"/>
        <v>0</v>
      </c>
      <c r="BI337" s="197">
        <f t="shared" si="78"/>
        <v>0</v>
      </c>
      <c r="BJ337" s="16" t="s">
        <v>84</v>
      </c>
      <c r="BK337" s="197">
        <f t="shared" si="79"/>
        <v>0</v>
      </c>
      <c r="BL337" s="16" t="s">
        <v>193</v>
      </c>
      <c r="BM337" s="196" t="s">
        <v>1287</v>
      </c>
    </row>
    <row r="338" spans="1:65" s="2" customFormat="1" ht="24.2" customHeight="1">
      <c r="A338" s="33"/>
      <c r="B338" s="34"/>
      <c r="C338" s="185" t="s">
        <v>1085</v>
      </c>
      <c r="D338" s="185" t="s">
        <v>145</v>
      </c>
      <c r="E338" s="186" t="s">
        <v>1024</v>
      </c>
      <c r="F338" s="187" t="s">
        <v>1025</v>
      </c>
      <c r="G338" s="188" t="s">
        <v>160</v>
      </c>
      <c r="H338" s="189">
        <v>4</v>
      </c>
      <c r="I338" s="190"/>
      <c r="J338" s="191">
        <f t="shared" si="70"/>
        <v>0</v>
      </c>
      <c r="K338" s="187" t="s">
        <v>1</v>
      </c>
      <c r="L338" s="38"/>
      <c r="M338" s="192" t="s">
        <v>1</v>
      </c>
      <c r="N338" s="193" t="s">
        <v>41</v>
      </c>
      <c r="O338" s="70"/>
      <c r="P338" s="194">
        <f t="shared" si="71"/>
        <v>0</v>
      </c>
      <c r="Q338" s="194">
        <v>0</v>
      </c>
      <c r="R338" s="194">
        <f t="shared" si="72"/>
        <v>0</v>
      </c>
      <c r="S338" s="194">
        <v>0</v>
      </c>
      <c r="T338" s="195">
        <f t="shared" si="73"/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6" t="s">
        <v>193</v>
      </c>
      <c r="AT338" s="196" t="s">
        <v>145</v>
      </c>
      <c r="AU338" s="196" t="s">
        <v>86</v>
      </c>
      <c r="AY338" s="16" t="s">
        <v>142</v>
      </c>
      <c r="BE338" s="197">
        <f t="shared" si="74"/>
        <v>0</v>
      </c>
      <c r="BF338" s="197">
        <f t="shared" si="75"/>
        <v>0</v>
      </c>
      <c r="BG338" s="197">
        <f t="shared" si="76"/>
        <v>0</v>
      </c>
      <c r="BH338" s="197">
        <f t="shared" si="77"/>
        <v>0</v>
      </c>
      <c r="BI338" s="197">
        <f t="shared" si="78"/>
        <v>0</v>
      </c>
      <c r="BJ338" s="16" t="s">
        <v>84</v>
      </c>
      <c r="BK338" s="197">
        <f t="shared" si="79"/>
        <v>0</v>
      </c>
      <c r="BL338" s="16" t="s">
        <v>193</v>
      </c>
      <c r="BM338" s="196" t="s">
        <v>1288</v>
      </c>
    </row>
    <row r="339" spans="1:65" s="2" customFormat="1" ht="33" customHeight="1">
      <c r="A339" s="33"/>
      <c r="B339" s="34"/>
      <c r="C339" s="185" t="s">
        <v>1289</v>
      </c>
      <c r="D339" s="185" t="s">
        <v>145</v>
      </c>
      <c r="E339" s="186" t="s">
        <v>1026</v>
      </c>
      <c r="F339" s="187" t="s">
        <v>1027</v>
      </c>
      <c r="G339" s="188" t="s">
        <v>160</v>
      </c>
      <c r="H339" s="189">
        <v>13</v>
      </c>
      <c r="I339" s="190"/>
      <c r="J339" s="191">
        <f t="shared" si="70"/>
        <v>0</v>
      </c>
      <c r="K339" s="187" t="s">
        <v>1</v>
      </c>
      <c r="L339" s="38"/>
      <c r="M339" s="192" t="s">
        <v>1</v>
      </c>
      <c r="N339" s="193" t="s">
        <v>41</v>
      </c>
      <c r="O339" s="70"/>
      <c r="P339" s="194">
        <f t="shared" si="71"/>
        <v>0</v>
      </c>
      <c r="Q339" s="194">
        <v>0</v>
      </c>
      <c r="R339" s="194">
        <f t="shared" si="72"/>
        <v>0</v>
      </c>
      <c r="S339" s="194">
        <v>0</v>
      </c>
      <c r="T339" s="195">
        <f t="shared" si="73"/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6" t="s">
        <v>193</v>
      </c>
      <c r="AT339" s="196" t="s">
        <v>145</v>
      </c>
      <c r="AU339" s="196" t="s">
        <v>86</v>
      </c>
      <c r="AY339" s="16" t="s">
        <v>142</v>
      </c>
      <c r="BE339" s="197">
        <f t="shared" si="74"/>
        <v>0</v>
      </c>
      <c r="BF339" s="197">
        <f t="shared" si="75"/>
        <v>0</v>
      </c>
      <c r="BG339" s="197">
        <f t="shared" si="76"/>
        <v>0</v>
      </c>
      <c r="BH339" s="197">
        <f t="shared" si="77"/>
        <v>0</v>
      </c>
      <c r="BI339" s="197">
        <f t="shared" si="78"/>
        <v>0</v>
      </c>
      <c r="BJ339" s="16" t="s">
        <v>84</v>
      </c>
      <c r="BK339" s="197">
        <f t="shared" si="79"/>
        <v>0</v>
      </c>
      <c r="BL339" s="16" t="s">
        <v>193</v>
      </c>
      <c r="BM339" s="196" t="s">
        <v>1290</v>
      </c>
    </row>
    <row r="340" spans="1:65" s="2" customFormat="1" ht="37.9" customHeight="1">
      <c r="A340" s="33"/>
      <c r="B340" s="34"/>
      <c r="C340" s="185" t="s">
        <v>1086</v>
      </c>
      <c r="D340" s="185" t="s">
        <v>145</v>
      </c>
      <c r="E340" s="186" t="s">
        <v>1028</v>
      </c>
      <c r="F340" s="187" t="s">
        <v>1029</v>
      </c>
      <c r="G340" s="188" t="s">
        <v>160</v>
      </c>
      <c r="H340" s="189">
        <v>10</v>
      </c>
      <c r="I340" s="190"/>
      <c r="J340" s="191">
        <f t="shared" si="70"/>
        <v>0</v>
      </c>
      <c r="K340" s="187" t="s">
        <v>1</v>
      </c>
      <c r="L340" s="38"/>
      <c r="M340" s="192" t="s">
        <v>1</v>
      </c>
      <c r="N340" s="193" t="s">
        <v>41</v>
      </c>
      <c r="O340" s="70"/>
      <c r="P340" s="194">
        <f t="shared" si="71"/>
        <v>0</v>
      </c>
      <c r="Q340" s="194">
        <v>0</v>
      </c>
      <c r="R340" s="194">
        <f t="shared" si="72"/>
        <v>0</v>
      </c>
      <c r="S340" s="194">
        <v>0</v>
      </c>
      <c r="T340" s="195">
        <f t="shared" si="73"/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6" t="s">
        <v>150</v>
      </c>
      <c r="AT340" s="196" t="s">
        <v>145</v>
      </c>
      <c r="AU340" s="196" t="s">
        <v>86</v>
      </c>
      <c r="AY340" s="16" t="s">
        <v>142</v>
      </c>
      <c r="BE340" s="197">
        <f t="shared" si="74"/>
        <v>0</v>
      </c>
      <c r="BF340" s="197">
        <f t="shared" si="75"/>
        <v>0</v>
      </c>
      <c r="BG340" s="197">
        <f t="shared" si="76"/>
        <v>0</v>
      </c>
      <c r="BH340" s="197">
        <f t="shared" si="77"/>
        <v>0</v>
      </c>
      <c r="BI340" s="197">
        <f t="shared" si="78"/>
        <v>0</v>
      </c>
      <c r="BJ340" s="16" t="s">
        <v>84</v>
      </c>
      <c r="BK340" s="197">
        <f t="shared" si="79"/>
        <v>0</v>
      </c>
      <c r="BL340" s="16" t="s">
        <v>150</v>
      </c>
      <c r="BM340" s="196" t="s">
        <v>1291</v>
      </c>
    </row>
    <row r="341" spans="1:65" s="2" customFormat="1" ht="33" customHeight="1">
      <c r="A341" s="33"/>
      <c r="B341" s="34"/>
      <c r="C341" s="185" t="s">
        <v>1292</v>
      </c>
      <c r="D341" s="185" t="s">
        <v>145</v>
      </c>
      <c r="E341" s="186" t="s">
        <v>1030</v>
      </c>
      <c r="F341" s="187" t="s">
        <v>1031</v>
      </c>
      <c r="G341" s="188" t="s">
        <v>293</v>
      </c>
      <c r="H341" s="189">
        <v>5</v>
      </c>
      <c r="I341" s="190"/>
      <c r="J341" s="191">
        <f t="shared" si="70"/>
        <v>0</v>
      </c>
      <c r="K341" s="187" t="s">
        <v>1</v>
      </c>
      <c r="L341" s="38"/>
      <c r="M341" s="192" t="s">
        <v>1</v>
      </c>
      <c r="N341" s="193" t="s">
        <v>41</v>
      </c>
      <c r="O341" s="70"/>
      <c r="P341" s="194">
        <f t="shared" si="71"/>
        <v>0</v>
      </c>
      <c r="Q341" s="194">
        <v>0</v>
      </c>
      <c r="R341" s="194">
        <f t="shared" si="72"/>
        <v>0</v>
      </c>
      <c r="S341" s="194">
        <v>0</v>
      </c>
      <c r="T341" s="195">
        <f t="shared" si="73"/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6" t="s">
        <v>150</v>
      </c>
      <c r="AT341" s="196" t="s">
        <v>145</v>
      </c>
      <c r="AU341" s="196" t="s">
        <v>86</v>
      </c>
      <c r="AY341" s="16" t="s">
        <v>142</v>
      </c>
      <c r="BE341" s="197">
        <f t="shared" si="74"/>
        <v>0</v>
      </c>
      <c r="BF341" s="197">
        <f t="shared" si="75"/>
        <v>0</v>
      </c>
      <c r="BG341" s="197">
        <f t="shared" si="76"/>
        <v>0</v>
      </c>
      <c r="BH341" s="197">
        <f t="shared" si="77"/>
        <v>0</v>
      </c>
      <c r="BI341" s="197">
        <f t="shared" si="78"/>
        <v>0</v>
      </c>
      <c r="BJ341" s="16" t="s">
        <v>84</v>
      </c>
      <c r="BK341" s="197">
        <f t="shared" si="79"/>
        <v>0</v>
      </c>
      <c r="BL341" s="16" t="s">
        <v>150</v>
      </c>
      <c r="BM341" s="196" t="s">
        <v>1293</v>
      </c>
    </row>
    <row r="342" spans="1:65" s="2" customFormat="1" ht="33" customHeight="1">
      <c r="A342" s="33"/>
      <c r="B342" s="34"/>
      <c r="C342" s="185" t="s">
        <v>1088</v>
      </c>
      <c r="D342" s="185" t="s">
        <v>145</v>
      </c>
      <c r="E342" s="186" t="s">
        <v>1032</v>
      </c>
      <c r="F342" s="187" t="s">
        <v>1033</v>
      </c>
      <c r="G342" s="188" t="s">
        <v>992</v>
      </c>
      <c r="H342" s="189">
        <v>10</v>
      </c>
      <c r="I342" s="190"/>
      <c r="J342" s="191">
        <f t="shared" si="70"/>
        <v>0</v>
      </c>
      <c r="K342" s="187" t="s">
        <v>1</v>
      </c>
      <c r="L342" s="38"/>
      <c r="M342" s="192" t="s">
        <v>1</v>
      </c>
      <c r="N342" s="193" t="s">
        <v>41</v>
      </c>
      <c r="O342" s="70"/>
      <c r="P342" s="194">
        <f t="shared" si="71"/>
        <v>0</v>
      </c>
      <c r="Q342" s="194">
        <v>0</v>
      </c>
      <c r="R342" s="194">
        <f t="shared" si="72"/>
        <v>0</v>
      </c>
      <c r="S342" s="194">
        <v>0</v>
      </c>
      <c r="T342" s="195">
        <f t="shared" si="73"/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6" t="s">
        <v>150</v>
      </c>
      <c r="AT342" s="196" t="s">
        <v>145</v>
      </c>
      <c r="AU342" s="196" t="s">
        <v>86</v>
      </c>
      <c r="AY342" s="16" t="s">
        <v>142</v>
      </c>
      <c r="BE342" s="197">
        <f t="shared" si="74"/>
        <v>0</v>
      </c>
      <c r="BF342" s="197">
        <f t="shared" si="75"/>
        <v>0</v>
      </c>
      <c r="BG342" s="197">
        <f t="shared" si="76"/>
        <v>0</v>
      </c>
      <c r="BH342" s="197">
        <f t="shared" si="77"/>
        <v>0</v>
      </c>
      <c r="BI342" s="197">
        <f t="shared" si="78"/>
        <v>0</v>
      </c>
      <c r="BJ342" s="16" t="s">
        <v>84</v>
      </c>
      <c r="BK342" s="197">
        <f t="shared" si="79"/>
        <v>0</v>
      </c>
      <c r="BL342" s="16" t="s">
        <v>150</v>
      </c>
      <c r="BM342" s="196" t="s">
        <v>1294</v>
      </c>
    </row>
    <row r="343" spans="1:65" s="2" customFormat="1" ht="24.2" customHeight="1">
      <c r="A343" s="33"/>
      <c r="B343" s="34"/>
      <c r="C343" s="227" t="s">
        <v>1295</v>
      </c>
      <c r="D343" s="227" t="s">
        <v>314</v>
      </c>
      <c r="E343" s="228" t="s">
        <v>1042</v>
      </c>
      <c r="F343" s="229" t="s">
        <v>1043</v>
      </c>
      <c r="G343" s="230" t="s">
        <v>980</v>
      </c>
      <c r="H343" s="231">
        <v>10</v>
      </c>
      <c r="I343" s="232"/>
      <c r="J343" s="233">
        <f t="shared" si="70"/>
        <v>0</v>
      </c>
      <c r="K343" s="229" t="s">
        <v>1</v>
      </c>
      <c r="L343" s="234"/>
      <c r="M343" s="235" t="s">
        <v>1</v>
      </c>
      <c r="N343" s="236" t="s">
        <v>41</v>
      </c>
      <c r="O343" s="70"/>
      <c r="P343" s="194">
        <f t="shared" si="71"/>
        <v>0</v>
      </c>
      <c r="Q343" s="194">
        <v>0</v>
      </c>
      <c r="R343" s="194">
        <f t="shared" si="72"/>
        <v>0</v>
      </c>
      <c r="S343" s="194">
        <v>0</v>
      </c>
      <c r="T343" s="195">
        <f t="shared" si="73"/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6" t="s">
        <v>317</v>
      </c>
      <c r="AT343" s="196" t="s">
        <v>314</v>
      </c>
      <c r="AU343" s="196" t="s">
        <v>86</v>
      </c>
      <c r="AY343" s="16" t="s">
        <v>142</v>
      </c>
      <c r="BE343" s="197">
        <f t="shared" si="74"/>
        <v>0</v>
      </c>
      <c r="BF343" s="197">
        <f t="shared" si="75"/>
        <v>0</v>
      </c>
      <c r="BG343" s="197">
        <f t="shared" si="76"/>
        <v>0</v>
      </c>
      <c r="BH343" s="197">
        <f t="shared" si="77"/>
        <v>0</v>
      </c>
      <c r="BI343" s="197">
        <f t="shared" si="78"/>
        <v>0</v>
      </c>
      <c r="BJ343" s="16" t="s">
        <v>84</v>
      </c>
      <c r="BK343" s="197">
        <f t="shared" si="79"/>
        <v>0</v>
      </c>
      <c r="BL343" s="16" t="s">
        <v>193</v>
      </c>
      <c r="BM343" s="196" t="s">
        <v>1296</v>
      </c>
    </row>
    <row r="344" spans="1:65" s="2" customFormat="1" ht="33" customHeight="1">
      <c r="A344" s="33"/>
      <c r="B344" s="34"/>
      <c r="C344" s="185" t="s">
        <v>1089</v>
      </c>
      <c r="D344" s="185" t="s">
        <v>145</v>
      </c>
      <c r="E344" s="186" t="s">
        <v>981</v>
      </c>
      <c r="F344" s="187" t="s">
        <v>982</v>
      </c>
      <c r="G344" s="188" t="s">
        <v>160</v>
      </c>
      <c r="H344" s="189">
        <v>10</v>
      </c>
      <c r="I344" s="190"/>
      <c r="J344" s="191">
        <f t="shared" si="70"/>
        <v>0</v>
      </c>
      <c r="K344" s="187" t="s">
        <v>1</v>
      </c>
      <c r="L344" s="38"/>
      <c r="M344" s="192" t="s">
        <v>1</v>
      </c>
      <c r="N344" s="193" t="s">
        <v>41</v>
      </c>
      <c r="O344" s="70"/>
      <c r="P344" s="194">
        <f t="shared" si="71"/>
        <v>0</v>
      </c>
      <c r="Q344" s="194">
        <v>0</v>
      </c>
      <c r="R344" s="194">
        <f t="shared" si="72"/>
        <v>0</v>
      </c>
      <c r="S344" s="194">
        <v>0</v>
      </c>
      <c r="T344" s="195">
        <f t="shared" si="73"/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6" t="s">
        <v>193</v>
      </c>
      <c r="AT344" s="196" t="s">
        <v>145</v>
      </c>
      <c r="AU344" s="196" t="s">
        <v>86</v>
      </c>
      <c r="AY344" s="16" t="s">
        <v>142</v>
      </c>
      <c r="BE344" s="197">
        <f t="shared" si="74"/>
        <v>0</v>
      </c>
      <c r="BF344" s="197">
        <f t="shared" si="75"/>
        <v>0</v>
      </c>
      <c r="BG344" s="197">
        <f t="shared" si="76"/>
        <v>0</v>
      </c>
      <c r="BH344" s="197">
        <f t="shared" si="77"/>
        <v>0</v>
      </c>
      <c r="BI344" s="197">
        <f t="shared" si="78"/>
        <v>0</v>
      </c>
      <c r="BJ344" s="16" t="s">
        <v>84</v>
      </c>
      <c r="BK344" s="197">
        <f t="shared" si="79"/>
        <v>0</v>
      </c>
      <c r="BL344" s="16" t="s">
        <v>193</v>
      </c>
      <c r="BM344" s="196" t="s">
        <v>1297</v>
      </c>
    </row>
    <row r="345" spans="1:65" s="2" customFormat="1" ht="24.2" customHeight="1">
      <c r="A345" s="33"/>
      <c r="B345" s="34"/>
      <c r="C345" s="185" t="s">
        <v>1298</v>
      </c>
      <c r="D345" s="185" t="s">
        <v>145</v>
      </c>
      <c r="E345" s="186" t="s">
        <v>1299</v>
      </c>
      <c r="F345" s="187" t="s">
        <v>1300</v>
      </c>
      <c r="G345" s="188" t="s">
        <v>160</v>
      </c>
      <c r="H345" s="189">
        <v>10</v>
      </c>
      <c r="I345" s="190"/>
      <c r="J345" s="191">
        <f t="shared" si="70"/>
        <v>0</v>
      </c>
      <c r="K345" s="187" t="s">
        <v>1</v>
      </c>
      <c r="L345" s="38"/>
      <c r="M345" s="192" t="s">
        <v>1</v>
      </c>
      <c r="N345" s="193" t="s">
        <v>41</v>
      </c>
      <c r="O345" s="70"/>
      <c r="P345" s="194">
        <f t="shared" si="71"/>
        <v>0</v>
      </c>
      <c r="Q345" s="194">
        <v>0</v>
      </c>
      <c r="R345" s="194">
        <f t="shared" si="72"/>
        <v>0</v>
      </c>
      <c r="S345" s="194">
        <v>0</v>
      </c>
      <c r="T345" s="195">
        <f t="shared" si="73"/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6" t="s">
        <v>193</v>
      </c>
      <c r="AT345" s="196" t="s">
        <v>145</v>
      </c>
      <c r="AU345" s="196" t="s">
        <v>86</v>
      </c>
      <c r="AY345" s="16" t="s">
        <v>142</v>
      </c>
      <c r="BE345" s="197">
        <f t="shared" si="74"/>
        <v>0</v>
      </c>
      <c r="BF345" s="197">
        <f t="shared" si="75"/>
        <v>0</v>
      </c>
      <c r="BG345" s="197">
        <f t="shared" si="76"/>
        <v>0</v>
      </c>
      <c r="BH345" s="197">
        <f t="shared" si="77"/>
        <v>0</v>
      </c>
      <c r="BI345" s="197">
        <f t="shared" si="78"/>
        <v>0</v>
      </c>
      <c r="BJ345" s="16" t="s">
        <v>84</v>
      </c>
      <c r="BK345" s="197">
        <f t="shared" si="79"/>
        <v>0</v>
      </c>
      <c r="BL345" s="16" t="s">
        <v>193</v>
      </c>
      <c r="BM345" s="196" t="s">
        <v>29</v>
      </c>
    </row>
    <row r="346" spans="1:65" s="2" customFormat="1" ht="16.5" customHeight="1">
      <c r="A346" s="33"/>
      <c r="B346" s="34"/>
      <c r="C346" s="227" t="s">
        <v>1091</v>
      </c>
      <c r="D346" s="227" t="s">
        <v>314</v>
      </c>
      <c r="E346" s="228" t="s">
        <v>1301</v>
      </c>
      <c r="F346" s="229" t="s">
        <v>1302</v>
      </c>
      <c r="G346" s="230" t="s">
        <v>980</v>
      </c>
      <c r="H346" s="231">
        <v>10</v>
      </c>
      <c r="I346" s="232"/>
      <c r="J346" s="233">
        <f t="shared" si="70"/>
        <v>0</v>
      </c>
      <c r="K346" s="229" t="s">
        <v>1</v>
      </c>
      <c r="L346" s="234"/>
      <c r="M346" s="235" t="s">
        <v>1</v>
      </c>
      <c r="N346" s="236" t="s">
        <v>41</v>
      </c>
      <c r="O346" s="70"/>
      <c r="P346" s="194">
        <f t="shared" si="71"/>
        <v>0</v>
      </c>
      <c r="Q346" s="194">
        <v>0</v>
      </c>
      <c r="R346" s="194">
        <f t="shared" si="72"/>
        <v>0</v>
      </c>
      <c r="S346" s="194">
        <v>0</v>
      </c>
      <c r="T346" s="195">
        <f t="shared" si="73"/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6" t="s">
        <v>317</v>
      </c>
      <c r="AT346" s="196" t="s">
        <v>314</v>
      </c>
      <c r="AU346" s="196" t="s">
        <v>86</v>
      </c>
      <c r="AY346" s="16" t="s">
        <v>142</v>
      </c>
      <c r="BE346" s="197">
        <f t="shared" si="74"/>
        <v>0</v>
      </c>
      <c r="BF346" s="197">
        <f t="shared" si="75"/>
        <v>0</v>
      </c>
      <c r="BG346" s="197">
        <f t="shared" si="76"/>
        <v>0</v>
      </c>
      <c r="BH346" s="197">
        <f t="shared" si="77"/>
        <v>0</v>
      </c>
      <c r="BI346" s="197">
        <f t="shared" si="78"/>
        <v>0</v>
      </c>
      <c r="BJ346" s="16" t="s">
        <v>84</v>
      </c>
      <c r="BK346" s="197">
        <f t="shared" si="79"/>
        <v>0</v>
      </c>
      <c r="BL346" s="16" t="s">
        <v>193</v>
      </c>
      <c r="BM346" s="196" t="s">
        <v>1303</v>
      </c>
    </row>
    <row r="347" spans="1:65" s="2" customFormat="1" ht="21.75" customHeight="1">
      <c r="A347" s="33"/>
      <c r="B347" s="34"/>
      <c r="C347" s="227" t="s">
        <v>1304</v>
      </c>
      <c r="D347" s="227" t="s">
        <v>314</v>
      </c>
      <c r="E347" s="228" t="s">
        <v>1305</v>
      </c>
      <c r="F347" s="229" t="s">
        <v>1306</v>
      </c>
      <c r="G347" s="230" t="s">
        <v>980</v>
      </c>
      <c r="H347" s="231">
        <v>10</v>
      </c>
      <c r="I347" s="232"/>
      <c r="J347" s="233">
        <f t="shared" si="70"/>
        <v>0</v>
      </c>
      <c r="K347" s="229" t="s">
        <v>1</v>
      </c>
      <c r="L347" s="234"/>
      <c r="M347" s="235" t="s">
        <v>1</v>
      </c>
      <c r="N347" s="236" t="s">
        <v>41</v>
      </c>
      <c r="O347" s="70"/>
      <c r="P347" s="194">
        <f t="shared" si="71"/>
        <v>0</v>
      </c>
      <c r="Q347" s="194">
        <v>0</v>
      </c>
      <c r="R347" s="194">
        <f t="shared" si="72"/>
        <v>0</v>
      </c>
      <c r="S347" s="194">
        <v>0</v>
      </c>
      <c r="T347" s="195">
        <f t="shared" si="73"/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6" t="s">
        <v>317</v>
      </c>
      <c r="AT347" s="196" t="s">
        <v>314</v>
      </c>
      <c r="AU347" s="196" t="s">
        <v>86</v>
      </c>
      <c r="AY347" s="16" t="s">
        <v>142</v>
      </c>
      <c r="BE347" s="197">
        <f t="shared" si="74"/>
        <v>0</v>
      </c>
      <c r="BF347" s="197">
        <f t="shared" si="75"/>
        <v>0</v>
      </c>
      <c r="BG347" s="197">
        <f t="shared" si="76"/>
        <v>0</v>
      </c>
      <c r="BH347" s="197">
        <f t="shared" si="77"/>
        <v>0</v>
      </c>
      <c r="BI347" s="197">
        <f t="shared" si="78"/>
        <v>0</v>
      </c>
      <c r="BJ347" s="16" t="s">
        <v>84</v>
      </c>
      <c r="BK347" s="197">
        <f t="shared" si="79"/>
        <v>0</v>
      </c>
      <c r="BL347" s="16" t="s">
        <v>193</v>
      </c>
      <c r="BM347" s="196" t="s">
        <v>1307</v>
      </c>
    </row>
    <row r="348" spans="1:65" s="2" customFormat="1" ht="21.75" customHeight="1">
      <c r="A348" s="33"/>
      <c r="B348" s="34"/>
      <c r="C348" s="227" t="s">
        <v>1092</v>
      </c>
      <c r="D348" s="227" t="s">
        <v>314</v>
      </c>
      <c r="E348" s="228" t="s">
        <v>1048</v>
      </c>
      <c r="F348" s="229" t="s">
        <v>1049</v>
      </c>
      <c r="G348" s="230" t="s">
        <v>980</v>
      </c>
      <c r="H348" s="231">
        <v>10</v>
      </c>
      <c r="I348" s="232"/>
      <c r="J348" s="233">
        <f t="shared" si="70"/>
        <v>0</v>
      </c>
      <c r="K348" s="229" t="s">
        <v>1</v>
      </c>
      <c r="L348" s="234"/>
      <c r="M348" s="241" t="s">
        <v>1</v>
      </c>
      <c r="N348" s="242" t="s">
        <v>41</v>
      </c>
      <c r="O348" s="239"/>
      <c r="P348" s="243">
        <f t="shared" si="71"/>
        <v>0</v>
      </c>
      <c r="Q348" s="243">
        <v>0</v>
      </c>
      <c r="R348" s="243">
        <f t="shared" si="72"/>
        <v>0</v>
      </c>
      <c r="S348" s="243">
        <v>0</v>
      </c>
      <c r="T348" s="244">
        <f t="shared" si="73"/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6" t="s">
        <v>317</v>
      </c>
      <c r="AT348" s="196" t="s">
        <v>314</v>
      </c>
      <c r="AU348" s="196" t="s">
        <v>86</v>
      </c>
      <c r="AY348" s="16" t="s">
        <v>142</v>
      </c>
      <c r="BE348" s="197">
        <f t="shared" si="74"/>
        <v>0</v>
      </c>
      <c r="BF348" s="197">
        <f t="shared" si="75"/>
        <v>0</v>
      </c>
      <c r="BG348" s="197">
        <f t="shared" si="76"/>
        <v>0</v>
      </c>
      <c r="BH348" s="197">
        <f t="shared" si="77"/>
        <v>0</v>
      </c>
      <c r="BI348" s="197">
        <f t="shared" si="78"/>
        <v>0</v>
      </c>
      <c r="BJ348" s="16" t="s">
        <v>84</v>
      </c>
      <c r="BK348" s="197">
        <f t="shared" si="79"/>
        <v>0</v>
      </c>
      <c r="BL348" s="16" t="s">
        <v>193</v>
      </c>
      <c r="BM348" s="196" t="s">
        <v>1308</v>
      </c>
    </row>
    <row r="349" spans="1:65" s="2" customFormat="1" ht="6.95" customHeight="1">
      <c r="A349" s="33"/>
      <c r="B349" s="53"/>
      <c r="C349" s="54"/>
      <c r="D349" s="54"/>
      <c r="E349" s="54"/>
      <c r="F349" s="54"/>
      <c r="G349" s="54"/>
      <c r="H349" s="54"/>
      <c r="I349" s="54"/>
      <c r="J349" s="54"/>
      <c r="K349" s="54"/>
      <c r="L349" s="38"/>
      <c r="M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</row>
  </sheetData>
  <sheetProtection algorithmName="SHA-512" hashValue="/0Oxguahy/QvLByyCtjzjJ7sOFuHJmvqfeXIyctg3f0rO8INgJHDutAaH3i5HbVnOM16EvFYqvaTBxtJzPypbw==" saltValue="TKAoTmJ34QL1tXROSE5S4DTXv6ZKj4EttkOgM3GBOAUzPC9APFM5dASKaGNu/R8nBDDxwFyVZOr9IEEatgiSlA==" spinCount="100000" sheet="1" objects="1" scenarios="1" formatColumns="0" formatRows="0" autoFilter="0"/>
  <autoFilter ref="C123:K34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opLeftCell="A10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101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6" t="str">
        <f>'Rekapitulace stavby'!K6</f>
        <v>Rekonstrukce odborných učeben, Gymnázium Cheb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1309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4. 10. 2024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2" t="s">
        <v>1</v>
      </c>
      <c r="F27" s="292"/>
      <c r="G27" s="292"/>
      <c r="H27" s="29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ROUND((SUM(BE121:BE136)),  2)</f>
        <v>0</v>
      </c>
      <c r="G33" s="33"/>
      <c r="H33" s="33"/>
      <c r="I33" s="123">
        <v>0.21</v>
      </c>
      <c r="J33" s="122">
        <f>ROUND(((SUM(BE121:BE136))*I33),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ROUND((SUM(BF121:BF136)),  2)</f>
        <v>0</v>
      </c>
      <c r="G34" s="33"/>
      <c r="H34" s="33"/>
      <c r="I34" s="123">
        <v>0.12</v>
      </c>
      <c r="J34" s="122">
        <f>ROUND(((SUM(BF121:BF136))*I34),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ROUND((SUM(BG121:BG136)),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ROUND((SUM(BH121:BH136)),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ROUND((SUM(BI121:BI136)),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3" t="str">
        <f>E7</f>
        <v>Rekonstrukce odborných učeben, Gymnázium Cheb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45" t="str">
        <f>E9</f>
        <v>06 - Vedlejší rozpočtové ...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4. 10. 2024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Gymnázium Cheb, Nerudova 2283/7, Cheb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106</v>
      </c>
      <c r="D94" s="143"/>
      <c r="E94" s="143"/>
      <c r="F94" s="143"/>
      <c r="G94" s="143"/>
      <c r="H94" s="143"/>
      <c r="I94" s="143"/>
      <c r="J94" s="144" t="s">
        <v>107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108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hidden="1" customHeight="1">
      <c r="B97" s="146"/>
      <c r="C97" s="147"/>
      <c r="D97" s="148" t="s">
        <v>1310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1311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1312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1313</v>
      </c>
      <c r="E100" s="155"/>
      <c r="F100" s="155"/>
      <c r="G100" s="155"/>
      <c r="H100" s="155"/>
      <c r="I100" s="155"/>
      <c r="J100" s="156">
        <f>J131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1314</v>
      </c>
      <c r="E101" s="155"/>
      <c r="F101" s="155"/>
      <c r="G101" s="155"/>
      <c r="H101" s="155"/>
      <c r="I101" s="155"/>
      <c r="J101" s="156">
        <f>J134</f>
        <v>0</v>
      </c>
      <c r="K101" s="153"/>
      <c r="L101" s="157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127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3" t="str">
        <f>E7</f>
        <v>Rekonstrukce odborných učeben, Gymnázium Cheb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45" t="str">
        <f>E9</f>
        <v>06 - Vedlejší rozpočtové ...</v>
      </c>
      <c r="F113" s="295"/>
      <c r="G113" s="295"/>
      <c r="H113" s="29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 t="str">
        <f>IF(J12="","",J12)</f>
        <v>4. 10. 2024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>Gymnázium Cheb, Nerudova 2283/7, Cheb</v>
      </c>
      <c r="G117" s="35"/>
      <c r="H117" s="35"/>
      <c r="I117" s="28" t="s">
        <v>32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30</v>
      </c>
      <c r="D118" s="35"/>
      <c r="E118" s="35"/>
      <c r="F118" s="26" t="str">
        <f>IF(E18="","",E18)</f>
        <v>Vyplň údaj</v>
      </c>
      <c r="G118" s="35"/>
      <c r="H118" s="35"/>
      <c r="I118" s="28" t="s">
        <v>34</v>
      </c>
      <c r="J118" s="31" t="str">
        <f>E24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128</v>
      </c>
      <c r="D120" s="161" t="s">
        <v>61</v>
      </c>
      <c r="E120" s="161" t="s">
        <v>57</v>
      </c>
      <c r="F120" s="161" t="s">
        <v>58</v>
      </c>
      <c r="G120" s="161" t="s">
        <v>129</v>
      </c>
      <c r="H120" s="161" t="s">
        <v>130</v>
      </c>
      <c r="I120" s="161" t="s">
        <v>131</v>
      </c>
      <c r="J120" s="161" t="s">
        <v>107</v>
      </c>
      <c r="K120" s="162" t="s">
        <v>132</v>
      </c>
      <c r="L120" s="163"/>
      <c r="M120" s="74" t="s">
        <v>1</v>
      </c>
      <c r="N120" s="75" t="s">
        <v>40</v>
      </c>
      <c r="O120" s="75" t="s">
        <v>133</v>
      </c>
      <c r="P120" s="75" t="s">
        <v>134</v>
      </c>
      <c r="Q120" s="75" t="s">
        <v>135</v>
      </c>
      <c r="R120" s="75" t="s">
        <v>136</v>
      </c>
      <c r="S120" s="75" t="s">
        <v>137</v>
      </c>
      <c r="T120" s="76" t="s">
        <v>138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139</v>
      </c>
      <c r="D121" s="35"/>
      <c r="E121" s="35"/>
      <c r="F121" s="35"/>
      <c r="G121" s="35"/>
      <c r="H121" s="35"/>
      <c r="I121" s="35"/>
      <c r="J121" s="164">
        <f>BK121</f>
        <v>0</v>
      </c>
      <c r="K121" s="35"/>
      <c r="L121" s="38"/>
      <c r="M121" s="77"/>
      <c r="N121" s="165"/>
      <c r="O121" s="78"/>
      <c r="P121" s="166">
        <f>P122</f>
        <v>0</v>
      </c>
      <c r="Q121" s="78"/>
      <c r="R121" s="166">
        <f>R122</f>
        <v>0</v>
      </c>
      <c r="S121" s="78"/>
      <c r="T121" s="167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109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75</v>
      </c>
      <c r="E122" s="172" t="s">
        <v>1315</v>
      </c>
      <c r="F122" s="172" t="s">
        <v>1316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P123+P126+P131+P134</f>
        <v>0</v>
      </c>
      <c r="Q122" s="177"/>
      <c r="R122" s="178">
        <f>R123+R126+R131+R134</f>
        <v>0</v>
      </c>
      <c r="S122" s="177"/>
      <c r="T122" s="179">
        <f>T123+T126+T131+T134</f>
        <v>0</v>
      </c>
      <c r="AR122" s="180" t="s">
        <v>176</v>
      </c>
      <c r="AT122" s="181" t="s">
        <v>75</v>
      </c>
      <c r="AU122" s="181" t="s">
        <v>76</v>
      </c>
      <c r="AY122" s="180" t="s">
        <v>142</v>
      </c>
      <c r="BK122" s="182">
        <f>BK123+BK126+BK131+BK134</f>
        <v>0</v>
      </c>
    </row>
    <row r="123" spans="1:65" s="12" customFormat="1" ht="22.9" customHeight="1">
      <c r="B123" s="169"/>
      <c r="C123" s="170"/>
      <c r="D123" s="171" t="s">
        <v>75</v>
      </c>
      <c r="E123" s="183" t="s">
        <v>1317</v>
      </c>
      <c r="F123" s="183" t="s">
        <v>1318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SUM(P124:P125)</f>
        <v>0</v>
      </c>
      <c r="Q123" s="177"/>
      <c r="R123" s="178">
        <f>SUM(R124:R125)</f>
        <v>0</v>
      </c>
      <c r="S123" s="177"/>
      <c r="T123" s="179">
        <f>SUM(T124:T125)</f>
        <v>0</v>
      </c>
      <c r="AR123" s="180" t="s">
        <v>176</v>
      </c>
      <c r="AT123" s="181" t="s">
        <v>75</v>
      </c>
      <c r="AU123" s="181" t="s">
        <v>84</v>
      </c>
      <c r="AY123" s="180" t="s">
        <v>142</v>
      </c>
      <c r="BK123" s="182">
        <f>SUM(BK124:BK125)</f>
        <v>0</v>
      </c>
    </row>
    <row r="124" spans="1:65" s="2" customFormat="1" ht="16.5" customHeight="1">
      <c r="A124" s="33"/>
      <c r="B124" s="34"/>
      <c r="C124" s="185" t="s">
        <v>176</v>
      </c>
      <c r="D124" s="185" t="s">
        <v>145</v>
      </c>
      <c r="E124" s="186" t="s">
        <v>1319</v>
      </c>
      <c r="F124" s="187" t="s">
        <v>1320</v>
      </c>
      <c r="G124" s="188" t="s">
        <v>237</v>
      </c>
      <c r="H124" s="189">
        <v>1</v>
      </c>
      <c r="I124" s="190"/>
      <c r="J124" s="191">
        <f>ROUND(I124*H124,2)</f>
        <v>0</v>
      </c>
      <c r="K124" s="187" t="s">
        <v>149</v>
      </c>
      <c r="L124" s="38"/>
      <c r="M124" s="192" t="s">
        <v>1</v>
      </c>
      <c r="N124" s="193" t="s">
        <v>41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150</v>
      </c>
      <c r="AT124" s="196" t="s">
        <v>145</v>
      </c>
      <c r="AU124" s="196" t="s">
        <v>86</v>
      </c>
      <c r="AY124" s="16" t="s">
        <v>142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84</v>
      </c>
      <c r="BK124" s="197">
        <f>ROUND(I124*H124,2)</f>
        <v>0</v>
      </c>
      <c r="BL124" s="16" t="s">
        <v>150</v>
      </c>
      <c r="BM124" s="196" t="s">
        <v>86</v>
      </c>
    </row>
    <row r="125" spans="1:65" s="2" customFormat="1" ht="11.25">
      <c r="A125" s="33"/>
      <c r="B125" s="34"/>
      <c r="C125" s="35"/>
      <c r="D125" s="198" t="s">
        <v>151</v>
      </c>
      <c r="E125" s="35"/>
      <c r="F125" s="199" t="s">
        <v>1321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151</v>
      </c>
      <c r="AU125" s="16" t="s">
        <v>86</v>
      </c>
    </row>
    <row r="126" spans="1:65" s="12" customFormat="1" ht="22.9" customHeight="1">
      <c r="B126" s="169"/>
      <c r="C126" s="170"/>
      <c r="D126" s="171" t="s">
        <v>75</v>
      </c>
      <c r="E126" s="183" t="s">
        <v>1322</v>
      </c>
      <c r="F126" s="183" t="s">
        <v>1323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SUM(P127:P130)</f>
        <v>0</v>
      </c>
      <c r="Q126" s="177"/>
      <c r="R126" s="178">
        <f>SUM(R127:R130)</f>
        <v>0</v>
      </c>
      <c r="S126" s="177"/>
      <c r="T126" s="179">
        <f>SUM(T127:T130)</f>
        <v>0</v>
      </c>
      <c r="AR126" s="180" t="s">
        <v>176</v>
      </c>
      <c r="AT126" s="181" t="s">
        <v>75</v>
      </c>
      <c r="AU126" s="181" t="s">
        <v>84</v>
      </c>
      <c r="AY126" s="180" t="s">
        <v>142</v>
      </c>
      <c r="BK126" s="182">
        <f>SUM(BK127:BK130)</f>
        <v>0</v>
      </c>
    </row>
    <row r="127" spans="1:65" s="2" customFormat="1" ht="16.5" customHeight="1">
      <c r="A127" s="33"/>
      <c r="B127" s="34"/>
      <c r="C127" s="185" t="s">
        <v>84</v>
      </c>
      <c r="D127" s="185" t="s">
        <v>145</v>
      </c>
      <c r="E127" s="186" t="s">
        <v>1324</v>
      </c>
      <c r="F127" s="187" t="s">
        <v>1323</v>
      </c>
      <c r="G127" s="188" t="s">
        <v>237</v>
      </c>
      <c r="H127" s="189">
        <v>1</v>
      </c>
      <c r="I127" s="190"/>
      <c r="J127" s="191">
        <f>ROUND(I127*H127,2)</f>
        <v>0</v>
      </c>
      <c r="K127" s="187" t="s">
        <v>149</v>
      </c>
      <c r="L127" s="38"/>
      <c r="M127" s="192" t="s">
        <v>1</v>
      </c>
      <c r="N127" s="193" t="s">
        <v>41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150</v>
      </c>
      <c r="AT127" s="196" t="s">
        <v>145</v>
      </c>
      <c r="AU127" s="196" t="s">
        <v>86</v>
      </c>
      <c r="AY127" s="16" t="s">
        <v>142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84</v>
      </c>
      <c r="BK127" s="197">
        <f>ROUND(I127*H127,2)</f>
        <v>0</v>
      </c>
      <c r="BL127" s="16" t="s">
        <v>150</v>
      </c>
      <c r="BM127" s="196" t="s">
        <v>150</v>
      </c>
    </row>
    <row r="128" spans="1:65" s="2" customFormat="1" ht="11.25">
      <c r="A128" s="33"/>
      <c r="B128" s="34"/>
      <c r="C128" s="35"/>
      <c r="D128" s="198" t="s">
        <v>151</v>
      </c>
      <c r="E128" s="35"/>
      <c r="F128" s="199" t="s">
        <v>1325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151</v>
      </c>
      <c r="AU128" s="16" t="s">
        <v>86</v>
      </c>
    </row>
    <row r="129" spans="1:65" s="2" customFormat="1" ht="16.5" customHeight="1">
      <c r="A129" s="33"/>
      <c r="B129" s="34"/>
      <c r="C129" s="185" t="s">
        <v>86</v>
      </c>
      <c r="D129" s="185" t="s">
        <v>145</v>
      </c>
      <c r="E129" s="186" t="s">
        <v>1326</v>
      </c>
      <c r="F129" s="187" t="s">
        <v>1327</v>
      </c>
      <c r="G129" s="188" t="s">
        <v>237</v>
      </c>
      <c r="H129" s="189">
        <v>1</v>
      </c>
      <c r="I129" s="190"/>
      <c r="J129" s="191">
        <f>ROUND(I129*H129,2)</f>
        <v>0</v>
      </c>
      <c r="K129" s="187" t="s">
        <v>149</v>
      </c>
      <c r="L129" s="38"/>
      <c r="M129" s="192" t="s">
        <v>1</v>
      </c>
      <c r="N129" s="193" t="s">
        <v>41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150</v>
      </c>
      <c r="AT129" s="196" t="s">
        <v>145</v>
      </c>
      <c r="AU129" s="196" t="s">
        <v>86</v>
      </c>
      <c r="AY129" s="16" t="s">
        <v>142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84</v>
      </c>
      <c r="BK129" s="197">
        <f>ROUND(I129*H129,2)</f>
        <v>0</v>
      </c>
      <c r="BL129" s="16" t="s">
        <v>150</v>
      </c>
      <c r="BM129" s="196" t="s">
        <v>156</v>
      </c>
    </row>
    <row r="130" spans="1:65" s="2" customFormat="1" ht="11.25">
      <c r="A130" s="33"/>
      <c r="B130" s="34"/>
      <c r="C130" s="35"/>
      <c r="D130" s="198" t="s">
        <v>151</v>
      </c>
      <c r="E130" s="35"/>
      <c r="F130" s="199" t="s">
        <v>1328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151</v>
      </c>
      <c r="AU130" s="16" t="s">
        <v>86</v>
      </c>
    </row>
    <row r="131" spans="1:65" s="12" customFormat="1" ht="22.9" customHeight="1">
      <c r="B131" s="169"/>
      <c r="C131" s="170"/>
      <c r="D131" s="171" t="s">
        <v>75</v>
      </c>
      <c r="E131" s="183" t="s">
        <v>1329</v>
      </c>
      <c r="F131" s="183" t="s">
        <v>1330</v>
      </c>
      <c r="G131" s="170"/>
      <c r="H131" s="170"/>
      <c r="I131" s="173"/>
      <c r="J131" s="184">
        <f>BK131</f>
        <v>0</v>
      </c>
      <c r="K131" s="170"/>
      <c r="L131" s="175"/>
      <c r="M131" s="176"/>
      <c r="N131" s="177"/>
      <c r="O131" s="177"/>
      <c r="P131" s="178">
        <f>SUM(P132:P133)</f>
        <v>0</v>
      </c>
      <c r="Q131" s="177"/>
      <c r="R131" s="178">
        <f>SUM(R132:R133)</f>
        <v>0</v>
      </c>
      <c r="S131" s="177"/>
      <c r="T131" s="179">
        <f>SUM(T132:T133)</f>
        <v>0</v>
      </c>
      <c r="AR131" s="180" t="s">
        <v>176</v>
      </c>
      <c r="AT131" s="181" t="s">
        <v>75</v>
      </c>
      <c r="AU131" s="181" t="s">
        <v>84</v>
      </c>
      <c r="AY131" s="180" t="s">
        <v>142</v>
      </c>
      <c r="BK131" s="182">
        <f>SUM(BK132:BK133)</f>
        <v>0</v>
      </c>
    </row>
    <row r="132" spans="1:65" s="2" customFormat="1" ht="16.5" customHeight="1">
      <c r="A132" s="33"/>
      <c r="B132" s="34"/>
      <c r="C132" s="185" t="s">
        <v>150</v>
      </c>
      <c r="D132" s="185" t="s">
        <v>145</v>
      </c>
      <c r="E132" s="186" t="s">
        <v>1331</v>
      </c>
      <c r="F132" s="187" t="s">
        <v>1332</v>
      </c>
      <c r="G132" s="188" t="s">
        <v>237</v>
      </c>
      <c r="H132" s="189">
        <v>1</v>
      </c>
      <c r="I132" s="190"/>
      <c r="J132" s="191">
        <f>ROUND(I132*H132,2)</f>
        <v>0</v>
      </c>
      <c r="K132" s="187" t="s">
        <v>149</v>
      </c>
      <c r="L132" s="38"/>
      <c r="M132" s="192" t="s">
        <v>1</v>
      </c>
      <c r="N132" s="193" t="s">
        <v>41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150</v>
      </c>
      <c r="AT132" s="196" t="s">
        <v>145</v>
      </c>
      <c r="AU132" s="196" t="s">
        <v>86</v>
      </c>
      <c r="AY132" s="16" t="s">
        <v>142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84</v>
      </c>
      <c r="BK132" s="197">
        <f>ROUND(I132*H132,2)</f>
        <v>0</v>
      </c>
      <c r="BL132" s="16" t="s">
        <v>150</v>
      </c>
      <c r="BM132" s="196" t="s">
        <v>170</v>
      </c>
    </row>
    <row r="133" spans="1:65" s="2" customFormat="1" ht="11.25">
      <c r="A133" s="33"/>
      <c r="B133" s="34"/>
      <c r="C133" s="35"/>
      <c r="D133" s="198" t="s">
        <v>151</v>
      </c>
      <c r="E133" s="35"/>
      <c r="F133" s="199" t="s">
        <v>1333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151</v>
      </c>
      <c r="AU133" s="16" t="s">
        <v>86</v>
      </c>
    </row>
    <row r="134" spans="1:65" s="12" customFormat="1" ht="22.9" customHeight="1">
      <c r="B134" s="169"/>
      <c r="C134" s="170"/>
      <c r="D134" s="171" t="s">
        <v>75</v>
      </c>
      <c r="E134" s="183" t="s">
        <v>1334</v>
      </c>
      <c r="F134" s="183" t="s">
        <v>1335</v>
      </c>
      <c r="G134" s="170"/>
      <c r="H134" s="170"/>
      <c r="I134" s="173"/>
      <c r="J134" s="184">
        <f>BK134</f>
        <v>0</v>
      </c>
      <c r="K134" s="170"/>
      <c r="L134" s="175"/>
      <c r="M134" s="176"/>
      <c r="N134" s="177"/>
      <c r="O134" s="177"/>
      <c r="P134" s="178">
        <f>SUM(P135:P136)</f>
        <v>0</v>
      </c>
      <c r="Q134" s="177"/>
      <c r="R134" s="178">
        <f>SUM(R135:R136)</f>
        <v>0</v>
      </c>
      <c r="S134" s="177"/>
      <c r="T134" s="179">
        <f>SUM(T135:T136)</f>
        <v>0</v>
      </c>
      <c r="AR134" s="180" t="s">
        <v>176</v>
      </c>
      <c r="AT134" s="181" t="s">
        <v>75</v>
      </c>
      <c r="AU134" s="181" t="s">
        <v>84</v>
      </c>
      <c r="AY134" s="180" t="s">
        <v>142</v>
      </c>
      <c r="BK134" s="182">
        <f>SUM(BK135:BK136)</f>
        <v>0</v>
      </c>
    </row>
    <row r="135" spans="1:65" s="2" customFormat="1" ht="21.75" customHeight="1">
      <c r="A135" s="33"/>
      <c r="B135" s="34"/>
      <c r="C135" s="185" t="s">
        <v>143</v>
      </c>
      <c r="D135" s="185" t="s">
        <v>145</v>
      </c>
      <c r="E135" s="186" t="s">
        <v>1336</v>
      </c>
      <c r="F135" s="187" t="s">
        <v>1337</v>
      </c>
      <c r="G135" s="188" t="s">
        <v>237</v>
      </c>
      <c r="H135" s="189">
        <v>1</v>
      </c>
      <c r="I135" s="190"/>
      <c r="J135" s="191">
        <f>ROUND(I135*H135,2)</f>
        <v>0</v>
      </c>
      <c r="K135" s="187" t="s">
        <v>149</v>
      </c>
      <c r="L135" s="38"/>
      <c r="M135" s="192" t="s">
        <v>1</v>
      </c>
      <c r="N135" s="193" t="s">
        <v>41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150</v>
      </c>
      <c r="AT135" s="196" t="s">
        <v>145</v>
      </c>
      <c r="AU135" s="196" t="s">
        <v>86</v>
      </c>
      <c r="AY135" s="16" t="s">
        <v>142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150</v>
      </c>
      <c r="BM135" s="196" t="s">
        <v>179</v>
      </c>
    </row>
    <row r="136" spans="1:65" s="2" customFormat="1" ht="11.25">
      <c r="A136" s="33"/>
      <c r="B136" s="34"/>
      <c r="C136" s="35"/>
      <c r="D136" s="198" t="s">
        <v>151</v>
      </c>
      <c r="E136" s="35"/>
      <c r="F136" s="199" t="s">
        <v>1338</v>
      </c>
      <c r="G136" s="35"/>
      <c r="H136" s="35"/>
      <c r="I136" s="200"/>
      <c r="J136" s="35"/>
      <c r="K136" s="35"/>
      <c r="L136" s="38"/>
      <c r="M136" s="237"/>
      <c r="N136" s="238"/>
      <c r="O136" s="239"/>
      <c r="P136" s="239"/>
      <c r="Q136" s="239"/>
      <c r="R136" s="239"/>
      <c r="S136" s="239"/>
      <c r="T136" s="24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151</v>
      </c>
      <c r="AU136" s="16" t="s">
        <v>86</v>
      </c>
    </row>
    <row r="137" spans="1:65" s="2" customFormat="1" ht="6.95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TsHOPvZmSCE4KjrLxp5SHhJBUzdB41sGO4ZwNUj3hJMIxx4/7zMeKW5cDdwBc0pZm4X8XXMw7YIaN7C/Wz+Luw==" saltValue="mPamMMvR5rTZj2SgQJGcPWGOnSZnjk8tYHmRb/aLW4frwihUrIVr4KSb2evJxO22RtQMXDe1Pt1wnqjm/xHGCQ==" spinCount="100000" sheet="1" objects="1" scenarios="1" formatColumns="0" formatRows="0" autoFilter="0"/>
  <autoFilter ref="C120:K13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5" r:id="rId1"/>
    <hyperlink ref="F128" r:id="rId2"/>
    <hyperlink ref="F130" r:id="rId3"/>
    <hyperlink ref="F133" r:id="rId4"/>
    <hyperlink ref="F136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01 - 1. PP</vt:lpstr>
      <vt:lpstr>02 - 2. NP</vt:lpstr>
      <vt:lpstr>03 - 3. NP</vt:lpstr>
      <vt:lpstr>04 - 4. NP</vt:lpstr>
      <vt:lpstr>05 - Elektroinstalace</vt:lpstr>
      <vt:lpstr>06 - Vedlejší rozpočtové ...</vt:lpstr>
      <vt:lpstr>'01 - 1. PP'!Názvy_tisku</vt:lpstr>
      <vt:lpstr>'02 - 2. NP'!Názvy_tisku</vt:lpstr>
      <vt:lpstr>'03 - 3. NP'!Názvy_tisku</vt:lpstr>
      <vt:lpstr>'04 - 4. NP'!Názvy_tisku</vt:lpstr>
      <vt:lpstr>'05 - Elektroinstalace'!Názvy_tisku</vt:lpstr>
      <vt:lpstr>'06 - Vedlejší rozpočtové ...'!Názvy_tisku</vt:lpstr>
      <vt:lpstr>'Rekapitulace stavby'!Názvy_tisku</vt:lpstr>
      <vt:lpstr>'01 - 1. PP'!Oblast_tisku</vt:lpstr>
      <vt:lpstr>'02 - 2. NP'!Oblast_tisku</vt:lpstr>
      <vt:lpstr>'03 - 3. NP'!Oblast_tisku</vt:lpstr>
      <vt:lpstr>'04 - 4. NP'!Oblast_tisku</vt:lpstr>
      <vt:lpstr>'05 - Elektroinstalace'!Oblast_tisku</vt:lpstr>
      <vt:lpstr>'06 -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LAPTOP-67RV4PJ4\Asus</dc:creator>
  <cp:lastModifiedBy>gymcheb</cp:lastModifiedBy>
  <dcterms:created xsi:type="dcterms:W3CDTF">2025-02-12T21:59:00Z</dcterms:created>
  <dcterms:modified xsi:type="dcterms:W3CDTF">2025-02-13T07:28:38Z</dcterms:modified>
</cp:coreProperties>
</file>